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9705" windowHeight="9375"/>
  </bookViews>
  <sheets>
    <sheet name="Summary Slide" sheetId="2" r:id="rId1"/>
    <sheet name="Transactions List" sheetId="1" r:id="rId2"/>
  </sheets>
  <definedNames>
    <definedName name="_xlnm.Print_Area" localSheetId="0">'Summary Slide'!$C$2:$F$27</definedName>
    <definedName name="_xlnm.Print_Area" localSheetId="1">'Transactions List'!$A$1:$J$279</definedName>
    <definedName name="_xlnm.Print_Titles" localSheetId="1">'Transactions List'!$1:$1</definedName>
  </definedNames>
  <calcPr calcId="145621"/>
</workbook>
</file>

<file path=xl/calcChain.xml><?xml version="1.0" encoding="utf-8"?>
<calcChain xmlns="http://schemas.openxmlformats.org/spreadsheetml/2006/main">
  <c r="R4" i="1" l="1"/>
  <c r="R5" i="1"/>
  <c r="R6" i="1"/>
  <c r="R7" i="1"/>
  <c r="R8" i="1"/>
  <c r="R9" i="1"/>
  <c r="R10" i="1"/>
  <c r="R11" i="1"/>
  <c r="R12" i="1"/>
  <c r="R13" i="1"/>
  <c r="R14" i="1"/>
  <c r="R15" i="1"/>
  <c r="R16" i="1"/>
  <c r="R3" i="1" l="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F14" i="2" l="1"/>
  <c r="F13" i="2"/>
  <c r="F12" i="2"/>
  <c r="F6" i="2"/>
  <c r="F5" i="2"/>
  <c r="F4" i="2"/>
  <c r="F3" i="2"/>
  <c r="R532" i="1" l="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D5" i="2"/>
  <c r="D4" i="2"/>
  <c r="D3" i="2"/>
  <c r="D14" i="2"/>
  <c r="D13" i="2"/>
  <c r="D12" i="2"/>
  <c r="D6" i="2"/>
  <c r="F24" i="2" l="1"/>
  <c r="F20" i="2"/>
  <c r="F23" i="2"/>
  <c r="F22" i="2"/>
  <c r="F21" i="2"/>
  <c r="E6" i="2"/>
  <c r="E13" i="2"/>
  <c r="D20" i="2"/>
  <c r="D22" i="2"/>
  <c r="D24" i="2"/>
  <c r="E12" i="2"/>
  <c r="D21" i="2"/>
  <c r="D23" i="2"/>
  <c r="D16" i="2"/>
  <c r="E14" i="2"/>
  <c r="F16" i="2"/>
  <c r="E5" i="2"/>
  <c r="E4" i="2"/>
  <c r="D8" i="2"/>
  <c r="E3" i="2"/>
  <c r="F8" i="2"/>
  <c r="E8" i="2" s="1"/>
  <c r="E22" i="2" l="1"/>
  <c r="E24" i="2"/>
  <c r="E16" i="2"/>
  <c r="F26" i="2"/>
  <c r="E23" i="2"/>
  <c r="E21" i="2"/>
  <c r="D26" i="2"/>
  <c r="E20" i="2"/>
  <c r="E26" i="2" l="1"/>
</calcChain>
</file>

<file path=xl/sharedStrings.xml><?xml version="1.0" encoding="utf-8"?>
<sst xmlns="http://schemas.openxmlformats.org/spreadsheetml/2006/main" count="2189" uniqueCount="364">
  <si>
    <t>Title</t>
  </si>
  <si>
    <t>ReportName</t>
  </si>
  <si>
    <t>TypeRelationship</t>
  </si>
  <si>
    <t>PA</t>
  </si>
  <si>
    <t>FA</t>
  </si>
  <si>
    <t>BC</t>
  </si>
  <si>
    <t>LM</t>
  </si>
  <si>
    <t>U/L Tax Ref Bds Ser 2017B</t>
  </si>
  <si>
    <t>Huffman ISD (General Obligation Debt)</t>
  </si>
  <si>
    <t>USCA Municipal Advisors LLC, Houston, TX</t>
  </si>
  <si>
    <t>Amegy Bank, N.A., Houston, TX</t>
  </si>
  <si>
    <t>Andrews Kurth Kenyon LLP, Houston, TX</t>
  </si>
  <si>
    <t>Hilltop Securities Inc.</t>
  </si>
  <si>
    <t>Competitive</t>
  </si>
  <si>
    <t>U/L Tax Ref Bds Ser 2017</t>
  </si>
  <si>
    <t>Hermleigh ISD (General Obligation Debt)</t>
  </si>
  <si>
    <t>USCA Municipal Advisors LLC, Austin, TX</t>
  </si>
  <si>
    <t>Amegy Bank, N.A., Plano, TX</t>
  </si>
  <si>
    <t>McCall, Parkhurst &amp; Horton L.L.P., Dallas, TX</t>
  </si>
  <si>
    <t>SAMCO Capital Markets, Inc.</t>
  </si>
  <si>
    <t>GO Bds Ser 2017</t>
  </si>
  <si>
    <t>Bosque Co (General Obligation Debt)</t>
  </si>
  <si>
    <t>USCA Municipal Advisors LLC, Austin, TX, Houston, TX</t>
  </si>
  <si>
    <t>BOKF, N.A., Austin, TX</t>
  </si>
  <si>
    <t>Bickerstaff Heath Delgado Acosta LLP, Austin, TX</t>
  </si>
  <si>
    <t>Janney Montgomery Scott LLC</t>
  </si>
  <si>
    <t>U/L Tax Sch Bldg Bds Ser 2017A</t>
  </si>
  <si>
    <t>Bank of America Merrill Lynch</t>
  </si>
  <si>
    <t>GO Ref Bds Ser 2017</t>
  </si>
  <si>
    <t>Goldthwaite, City of (General Obligation Debt)</t>
  </si>
  <si>
    <t>Branch Banking &amp; Trust Company, Charlotte, NC</t>
  </si>
  <si>
    <t>Private Placement</t>
  </si>
  <si>
    <t>La Vernia ISD (General Obligation Debt)</t>
  </si>
  <si>
    <t>The Bank of New York Mellon Trust Company, N.A., Dallas, TX</t>
  </si>
  <si>
    <t>Cantor Fitzgerald &amp; Co.</t>
  </si>
  <si>
    <t>Moody ISD (General Obligation Debt)</t>
  </si>
  <si>
    <t>FTN Financial</t>
  </si>
  <si>
    <t>West Orange-Cove CISD (General Obligation Debt)</t>
  </si>
  <si>
    <t>Angleton ISD (General Obligation Debt)</t>
  </si>
  <si>
    <t>U.S. Capital Advisors LLC, Houston, TX</t>
  </si>
  <si>
    <t>Orrick Herrington &amp; Sutcliffe L.L.P., Houston, TX</t>
  </si>
  <si>
    <t>Royal ISD (General Obligation Debt)</t>
  </si>
  <si>
    <t>Bellaire, City of (General Obligation Debt)</t>
  </si>
  <si>
    <t>Johnson Petrov LLP, Houston, TX</t>
  </si>
  <si>
    <t>Robert W. Baird &amp; Co., Inc.</t>
  </si>
  <si>
    <t>U/L Tax Sch Bldg Bds Ser 2017</t>
  </si>
  <si>
    <t>Sheldon ISD (General Obligation Debt)</t>
  </si>
  <si>
    <t>Sabine Pass ISD (General Obligation Debt)</t>
  </si>
  <si>
    <t>Creighton, Fox, Johnson &amp; Mills, PLLC, Beaumont, TX</t>
  </si>
  <si>
    <t>Robert W. Baird &amp; Co. Incorporated</t>
  </si>
  <si>
    <t>U/L Tax Ref Bds Taxable Ser 2016B</t>
  </si>
  <si>
    <t>Hudson ISD (General Obligation Debt)</t>
  </si>
  <si>
    <t>U/L Tax Ref Bds Ser 2016</t>
  </si>
  <si>
    <t>Shepherd ISD (General Obligation Debt)</t>
  </si>
  <si>
    <t>Norton Rose Fulbright US LLP, San Antonio, TX</t>
  </si>
  <si>
    <t>BOK Financial Securities, Inc.</t>
  </si>
  <si>
    <t>U/L Tax Port Ref Bds Ser 2016A</t>
  </si>
  <si>
    <t>Port of Port Arthur Navigation Dist (General Obligation Debt)</t>
  </si>
  <si>
    <t>McCall, Parkhurst &amp; Horton L.L.P., Austin, TX</t>
  </si>
  <si>
    <t>Northland Securities</t>
  </si>
  <si>
    <t>U/L Tax Ref Bds Ser 2016A</t>
  </si>
  <si>
    <t>Comb Tax &amp; Rev Ref Bds Ser 2016</t>
  </si>
  <si>
    <t>Humble, City of (General Obligation Debt)</t>
  </si>
  <si>
    <t>Bracewell LLP, Houston, TX</t>
  </si>
  <si>
    <t>GO Ref Bds Ser 2016</t>
  </si>
  <si>
    <t>Vidor, City of (General Obligation Debt)</t>
  </si>
  <si>
    <t>Germer PLLC, Beaumont, TX</t>
  </si>
  <si>
    <t>Silsbee ISD (General Obligation Debt)</t>
  </si>
  <si>
    <t>Coastal Securities, Inc.</t>
  </si>
  <si>
    <t>U/L Tax Port Ref Bds Taxable Ser 2016B</t>
  </si>
  <si>
    <t>Robert W. Baird &amp; Co. Inc.</t>
  </si>
  <si>
    <t>Util Sys Net Rev Bds Ser 2016</t>
  </si>
  <si>
    <t>Coryell City Water Supply District (Utility System)</t>
  </si>
  <si>
    <t>Comb Tax &amp; Ltd Surplus Rev C/O Ser 2016</t>
  </si>
  <si>
    <t>Navasota, City of (General Obligation Debt)</t>
  </si>
  <si>
    <t>Raymond James</t>
  </si>
  <si>
    <t>U/L Tax Ref Bds Ser 2016C</t>
  </si>
  <si>
    <t>Carroll ISD (General Obligation Debt)</t>
  </si>
  <si>
    <t>Fidelity Capital Markets</t>
  </si>
  <si>
    <t>U/L Tax Sch Bldg Bds Ser 2016</t>
  </si>
  <si>
    <t>Palacios ISD (General Obligation Debt)</t>
  </si>
  <si>
    <t>Bridge City ISD (General Obligation Debt)</t>
  </si>
  <si>
    <t>Norton Rose Fulbright US LLP, Houston, TX</t>
  </si>
  <si>
    <t>Piper Jaffray &amp; Co.</t>
  </si>
  <si>
    <t>Thrall ISD (General Obligation Debt)</t>
  </si>
  <si>
    <t>Stifel Nicolaus &amp; Company, Inc.</t>
  </si>
  <si>
    <t>Iola ISD (General Obligation Debt)</t>
  </si>
  <si>
    <t>U/L Tax Ref Bds Ser 2016B</t>
  </si>
  <si>
    <t>Goodrich ISD (General Obligation Debt)</t>
  </si>
  <si>
    <t>Bosqueville ISD (General Obligation Debt)</t>
  </si>
  <si>
    <t>Andrews Kurth L.L.P., Austin, TX</t>
  </si>
  <si>
    <t>Negotiated</t>
  </si>
  <si>
    <t>U/L Tax Sch Bldg Bds Ser 2016A</t>
  </si>
  <si>
    <t>Tax &amp; Rev C/O Ser 2016</t>
  </si>
  <si>
    <t>Orange, City of (General Obligation Debt)</t>
  </si>
  <si>
    <t>Public Property Finance Contractual Obligations Ser 2016</t>
  </si>
  <si>
    <t>Orange Co (General Obligation Debt)</t>
  </si>
  <si>
    <t>Groves, City of (General Obligation Debt)</t>
  </si>
  <si>
    <t>Lease Rev Bds Ser 2016</t>
  </si>
  <si>
    <t>Harris Co Department of Education Public Facilities Corp (Lease Revenue)</t>
  </si>
  <si>
    <t>BOKF, N.A., Houston, TX</t>
  </si>
  <si>
    <t>Tax Notes Ser 2016</t>
  </si>
  <si>
    <t>Chambers Co (General Obligation Debt)</t>
  </si>
  <si>
    <t>Bank of Texas, N.A., Austin, TX</t>
  </si>
  <si>
    <t>Contract Rev Ref Bds Taxable Ser 2016B</t>
  </si>
  <si>
    <t>Aquilla Water Supply Dist (Water Supply Contract)</t>
  </si>
  <si>
    <t>Naman Howell Smith &amp; Lee PLLC, Waco, TX</t>
  </si>
  <si>
    <t>Contract Rev Ref Bds Ser 2016A</t>
  </si>
  <si>
    <t>Austwell-Tivoli ISD (General Obligation Debt)</t>
  </si>
  <si>
    <t>Andrews Kurth L.L.P., Houston, TX</t>
  </si>
  <si>
    <t>Lufkin ISD (General Obligation Debt)</t>
  </si>
  <si>
    <t>Regions Bank, Houston, TX</t>
  </si>
  <si>
    <t>U/L Tax Sch Bldg &amp; Ref Bds Ser 2016A</t>
  </si>
  <si>
    <t>Beaumont ISD (General Obligation Debt)</t>
  </si>
  <si>
    <t>Polk Co (General Obligation Debt)</t>
  </si>
  <si>
    <t>C/O Ser 2016</t>
  </si>
  <si>
    <t>Hardin Co (General Obligation Debt)</t>
  </si>
  <si>
    <t>Channelview ISD (General Obligation Debt)</t>
  </si>
  <si>
    <t>San Jacinto Co (General Obligation Debt)</t>
  </si>
  <si>
    <t>Mesirow Capital Markets</t>
  </si>
  <si>
    <t>U.S. Capital Advisors LLC</t>
  </si>
  <si>
    <t>Bay City, City Of (General Obligation Debt)</t>
  </si>
  <si>
    <t>Somerville ISD (General Obligation Debt)</t>
  </si>
  <si>
    <t>U/L Tax Sch Bldg &amp; Ref Bds Ser 2016</t>
  </si>
  <si>
    <t>Hardin-Jefferson ISD (General Obligation Debt)</t>
  </si>
  <si>
    <t>Harrison Co (General Obligation Debt)</t>
  </si>
  <si>
    <t>Public Property Fin Contractual Obligation Ser 2016</t>
  </si>
  <si>
    <t>Queen City ISD (General Obligation Debt)</t>
  </si>
  <si>
    <t>New Boston ISD (General Obligation Debt)</t>
  </si>
  <si>
    <t>US Bank N.A., Dallas, TX</t>
  </si>
  <si>
    <t>GO &amp; Ref Bds Ser 2016</t>
  </si>
  <si>
    <t>El Campo, City of (General Obligation Debt)</t>
  </si>
  <si>
    <t>Madisonville CISD (General Obligation Debt)</t>
  </si>
  <si>
    <t>The Bank of New York Mellon Trust Company, N.A., Houston, TX</t>
  </si>
  <si>
    <t>Powell &amp; Leon, L.L.P., Austin, TX</t>
  </si>
  <si>
    <t>Citigroup Global Markets Inc.</t>
  </si>
  <si>
    <t>Port Neches-Groves ISD (General Obligation Debt)</t>
  </si>
  <si>
    <t>Tax Notes Taxable Ser 2016</t>
  </si>
  <si>
    <t>Marlin, City of (General Obligation Debt)</t>
  </si>
  <si>
    <t>Comb Tax &amp; W &amp; S Sys Rev C/O Ser 2016</t>
  </si>
  <si>
    <t>Kosse, City of (General Obligation Debt)</t>
  </si>
  <si>
    <t>Taxable Ed Rev Bds (Wayside Schools) Ser 2016B</t>
  </si>
  <si>
    <t>Arlington Higher Education Finance Corporation (Wayside Schools)</t>
  </si>
  <si>
    <t>Wilmington Trust, N.A., Dallas, TX</t>
  </si>
  <si>
    <t>BB&amp;T Capital Markets</t>
  </si>
  <si>
    <t>Util Sys Rev Bds Ser 2016</t>
  </si>
  <si>
    <t>Poteet, City of (General Obligation Debt)</t>
  </si>
  <si>
    <t>Crockett, City of (General Obligation Debt)</t>
  </si>
  <si>
    <t>TIB-The Independent Bankers Bank, Farmers Branch, TX</t>
  </si>
  <si>
    <t>Petruska &amp; Associates, Dallas, TX</t>
  </si>
  <si>
    <t>Alto ISD (General Obligation Debt)</t>
  </si>
  <si>
    <t>Buffalo, City of (General Obligation Debt)</t>
  </si>
  <si>
    <t>Jarrell ISD (General Obligation Debt)</t>
  </si>
  <si>
    <t>Big Sandy ISD [Upshur] (General Obligation Debt)</t>
  </si>
  <si>
    <t>Bremond ISD (General Obligation Debt)</t>
  </si>
  <si>
    <t>Little Cypress-Mauriceville CISD (General Obligation Debt)</t>
  </si>
  <si>
    <t>La Marque, City of (General Obligation Debt)</t>
  </si>
  <si>
    <t>Ed Rev Bds (Wayside Schools) Ser 2016A</t>
  </si>
  <si>
    <t>Alief ISD (General Obligation Debt)</t>
  </si>
  <si>
    <t>Tax &amp; Rev Bds Ser 2016</t>
  </si>
  <si>
    <t>Lee Co FWSD #   1 (General Obligation Debt)</t>
  </si>
  <si>
    <t>U/L Tax Bds Ser 2016</t>
  </si>
  <si>
    <t>Galveston Co WC&amp;ID #   1 (General Obligation Debt)</t>
  </si>
  <si>
    <t>Buna ISD (General Obligation Debt)</t>
  </si>
  <si>
    <t>Fairfield ISD (General Obligation Debt)</t>
  </si>
  <si>
    <t>Brazosport ISD (General Obligation Debt)</t>
  </si>
  <si>
    <t>Wells Fargo Securities</t>
  </si>
  <si>
    <t>Mtc Tax Notes Ser 2016</t>
  </si>
  <si>
    <t>Lumberton ISD (General Obligation Debt)</t>
  </si>
  <si>
    <t>Winona ISD (General Obligation Debt)</t>
  </si>
  <si>
    <t>Bracewell LLP, Dallas, TX</t>
  </si>
  <si>
    <t>Hardin ISD (General Obligation Debt)</t>
  </si>
  <si>
    <t>Carthage, City of (General Obligation Debt)</t>
  </si>
  <si>
    <t>Wharton ISD (General Obligation Debt)</t>
  </si>
  <si>
    <t>Jim Ned CISD (General Obligation Debt)</t>
  </si>
  <si>
    <t>Sales Tax Rev Ref Bds Ser 2016</t>
  </si>
  <si>
    <t>Orange Economic Development Corporation (Sales Tax)</t>
  </si>
  <si>
    <t>Galena Park, City of (General Obligation Debt)</t>
  </si>
  <si>
    <t>El Campo ISD (General Obligation Debt)</t>
  </si>
  <si>
    <t>Hempstead ISD (General Obligation Debt)</t>
  </si>
  <si>
    <t>Bowie ISD (General Obligation Debt)</t>
  </si>
  <si>
    <t>Sweeny ISD (General Obligation Debt)</t>
  </si>
  <si>
    <t>McGuireWoods L.L.P., Houston, TX</t>
  </si>
  <si>
    <t>Anderson-Shiro CISD (General Obligation Debt)</t>
  </si>
  <si>
    <t>Riesel ISD (General Obligation Debt)</t>
  </si>
  <si>
    <t>Burton, City of (General Obligation Debt)</t>
  </si>
  <si>
    <t>Burton State Bank, Burton, TX</t>
  </si>
  <si>
    <t>U/L Tax Ref Bds Ser 2015</t>
  </si>
  <si>
    <t>Mount Enterprise ISD (General Obligation Debt)</t>
  </si>
  <si>
    <t>GO Ref Bds Ser 2015</t>
  </si>
  <si>
    <t>Zephyr ISD (General Obligation Debt)</t>
  </si>
  <si>
    <t>USCA Municipal Advisors LLC, Houston, TX, Ben Rosenberg</t>
  </si>
  <si>
    <t>BOSC, Inc.</t>
  </si>
  <si>
    <t>Vidor ISD (General Obligation Debt)</t>
  </si>
  <si>
    <t>SunTrust Robinson Humphrey</t>
  </si>
  <si>
    <t>Goodrich, City of (General Obligation Debt)</t>
  </si>
  <si>
    <t>Compass Bank, Houston, TX</t>
  </si>
  <si>
    <t>C/O Ser 2015</t>
  </si>
  <si>
    <t>Needville, City of (General Obligation Debt)</t>
  </si>
  <si>
    <t>U.S. Capital Advisors LLC, Austin, TX</t>
  </si>
  <si>
    <t>Snook ISD (General Obligation Debt)</t>
  </si>
  <si>
    <t>Bracewell &amp; Giuliani LLP, Houston, TX</t>
  </si>
  <si>
    <t>Tax &amp; Rev C/O Ser 2015</t>
  </si>
  <si>
    <t>Wharton, City of (General Obligation Debt)</t>
  </si>
  <si>
    <t>First Southwest Company</t>
  </si>
  <si>
    <t>U/L Tax Bds Ser 2015B</t>
  </si>
  <si>
    <t>Brazoria Co FWSD #  2 (General Obligation Debt)</t>
  </si>
  <si>
    <t>Smith Murdaugh Little &amp; Bonham L.L.P., Houston, TX</t>
  </si>
  <si>
    <t>U/L Tax Bds Ser 2015A</t>
  </si>
  <si>
    <t>Kountze, City of (General Obligation Debt)</t>
  </si>
  <si>
    <t>Compass Bank, Leander, TX</t>
  </si>
  <si>
    <t>Comb Tax &amp; Util Sys Surplus Rev C/O Ser 2015</t>
  </si>
  <si>
    <t>Hudson, City of (General Obligation Debt)</t>
  </si>
  <si>
    <t>Comb Tax &amp; Subord Lien Rev C/O Ser 2015</t>
  </si>
  <si>
    <t>Matagorda Co (General Obligation Debt)</t>
  </si>
  <si>
    <t>GO Bds Ser 2015</t>
  </si>
  <si>
    <t>U/L Tax Sch Bldg Bds Ser 2015</t>
  </si>
  <si>
    <t>Franklin ISD (General Obligation Debt)</t>
  </si>
  <si>
    <t>Pass-Through Toll Rev &amp; Ltd Tax Bds Ser 2015</t>
  </si>
  <si>
    <t>Tax Notes Ser 2015</t>
  </si>
  <si>
    <t>Tax &amp; Rev C/O Ser 2015A</t>
  </si>
  <si>
    <t>Bracewell &amp; Giuliani, Houston, TX</t>
  </si>
  <si>
    <t>Southwest Securities</t>
  </si>
  <si>
    <t>BMO Capital Markets</t>
  </si>
  <si>
    <t>Milano ISD (General Obligation Debt)</t>
  </si>
  <si>
    <t>Lumberton MUD (General Obligation Debt)</t>
  </si>
  <si>
    <t>Comb Tax &amp; Rev C/O Ser 2015</t>
  </si>
  <si>
    <t>Tax &amp; Surplus Rev C/O Ser 2015</t>
  </si>
  <si>
    <t>Johnson City, City of (General Obligation Debt)</t>
  </si>
  <si>
    <t>Time Warrants Ser 2015</t>
  </si>
  <si>
    <t>Branch Banking &amp; Trust Company, Houston, TX</t>
  </si>
  <si>
    <t>Mtc Tax Notes Ser 2015</t>
  </si>
  <si>
    <t>U/L Tax Sch Bldg &amp; Ref Bds Ser 2015</t>
  </si>
  <si>
    <t>Abbott ISD (General Obligation Debt)</t>
  </si>
  <si>
    <t>Taxable Ed Rev Bds (Meridian World School) Ser 2015B</t>
  </si>
  <si>
    <t>La Vernia Higher Education Finance Corp (Meridian World School, LLC)</t>
  </si>
  <si>
    <t>RBC Capital Markets</t>
  </si>
  <si>
    <t>U/L Tax Ref Bds Ser 2015A</t>
  </si>
  <si>
    <t>U/L Tax Ref Bds Ser 2015B</t>
  </si>
  <si>
    <t>Ed Rev Bds (Meridian World School) Ser 2015A</t>
  </si>
  <si>
    <t>Sales Tax Rev Ref Bds Ser 2015</t>
  </si>
  <si>
    <t>Webster Economic Development Corp (Sales Tax)</t>
  </si>
  <si>
    <t>Orangefield ISD (General Obligation Debt)</t>
  </si>
  <si>
    <t>First National Bank of Huntsville, Huntsville, TX</t>
  </si>
  <si>
    <t>Alvin, City of (General Obligation Debt)</t>
  </si>
  <si>
    <t>Ed Rev Ref Bds (KIPP, Inc.) Ser 2015</t>
  </si>
  <si>
    <t>Houston Higher Education Finance Corp, City of (KIPP, Inc.)</t>
  </si>
  <si>
    <t>Beasley, City of (General Obligation Debt)</t>
  </si>
  <si>
    <t>Andrews &amp; Kurth, Houston, TX</t>
  </si>
  <si>
    <t>Montgomery, City of (General Obligation Debt)</t>
  </si>
  <si>
    <t>Bevil Oaks, City of (General Obligation Debt)</t>
  </si>
  <si>
    <t>West Sabine ISD (General Obligation Debt)</t>
  </si>
  <si>
    <t>Norton Rose Fulbright US LLP</t>
  </si>
  <si>
    <t>Tax &amp; Light &amp; Power Surplus Rev C/O Ser 2015</t>
  </si>
  <si>
    <t>Kirbyville, City of (General Obligation Debt)</t>
  </si>
  <si>
    <t>Germer PLLC</t>
  </si>
  <si>
    <t>Classic Bank, N.A., Cameron, TX</t>
  </si>
  <si>
    <t>Andrews Kurth L.L.P.</t>
  </si>
  <si>
    <t>Coolidge ISD (General Obligation Debt)</t>
  </si>
  <si>
    <t>McGuireWoods L.L.P.</t>
  </si>
  <si>
    <t>Rockdale ISD (General Obligation Debt)</t>
  </si>
  <si>
    <t>Kountze ISD (General Obligation Debt)</t>
  </si>
  <si>
    <t>Fulbright &amp; Jaworski LLP</t>
  </si>
  <si>
    <t>Wells Fargo Bank, N.A., Minneapolis, MN</t>
  </si>
  <si>
    <t>USCA Municipal Advisors LLC</t>
  </si>
  <si>
    <t>Bracewell &amp; Giuliani LLP</t>
  </si>
  <si>
    <t>GO Ref Bds Ser 2014</t>
  </si>
  <si>
    <t>Lease Rev Ref Bds Ser 2015</t>
  </si>
  <si>
    <t>Bank of Texas, N.A., Houston, TX</t>
  </si>
  <si>
    <t>Util Sys Rev Bds Ser 2014</t>
  </si>
  <si>
    <t>Trinity Bay Conservation Dist (Waterworks &amp; Sewer System)</t>
  </si>
  <si>
    <t>U/L Tax Ref Bds Ser 2014</t>
  </si>
  <si>
    <t>Waelder ISD (General Obligation Debt)</t>
  </si>
  <si>
    <t>Wells Fargo Bank, N.A., Dallas, TX</t>
  </si>
  <si>
    <t>C/O Ser 2014</t>
  </si>
  <si>
    <t>Hedwig Village, City of (General Obligation Debt)</t>
  </si>
  <si>
    <t>Johnson Petrov LLP</t>
  </si>
  <si>
    <t>Magnolia, City of (General Obligation Debt)</t>
  </si>
  <si>
    <t>SunTrust Robinson</t>
  </si>
  <si>
    <t>McCall Parkhurst &amp; Horton L.L.P.</t>
  </si>
  <si>
    <t>Huntsville ISD (General Obligation Debt)</t>
  </si>
  <si>
    <t>Pass-Through Toll Rev &amp; Ltd Tax Bds Ser 2014</t>
  </si>
  <si>
    <t>Bickerstaff Heath Delgado Acosta LLP</t>
  </si>
  <si>
    <t>Tax &amp; Surplus Rev C/O Ser 2014A</t>
  </si>
  <si>
    <t>Tax Notes Ser 2014</t>
  </si>
  <si>
    <t>Woodville, City of (General Obligation Debt)</t>
  </si>
  <si>
    <t>Breckenridge ISD (General Obligation Debt)</t>
  </si>
  <si>
    <t>GO Bds Ser 2014</t>
  </si>
  <si>
    <t>US Bank N.A., Houston, TX</t>
  </si>
  <si>
    <t>Burleson Co (General Obligation Debt)</t>
  </si>
  <si>
    <t>Citizens State Bank of Somerville, Somerville, TX</t>
  </si>
  <si>
    <t>Tax &amp; Rev C/O Ser 2014</t>
  </si>
  <si>
    <t>Matagorda ISD (General Obligation Debt)</t>
  </si>
  <si>
    <t>Webster, City of (General Obligation Debt)</t>
  </si>
  <si>
    <t>U/L Tax Sch Bldg Bds Ser 2014</t>
  </si>
  <si>
    <t>U/L Tax Sch Bldg &amp; Ref Bds Ser 2014</t>
  </si>
  <si>
    <t>Navasota ISD (General Obligation Debt)</t>
  </si>
  <si>
    <t>Mtc Tax Notes Ser 2014</t>
  </si>
  <si>
    <t>Jefferson Co DD #   7 (General Obligation Debt)</t>
  </si>
  <si>
    <t>Morgan Stanley</t>
  </si>
  <si>
    <t>Comb Tax &amp; Rev C/O Ser 2014</t>
  </si>
  <si>
    <t>Florence, City of (General Obligation Debt)</t>
  </si>
  <si>
    <t>Regions Bank, Birmingham, AL</t>
  </si>
  <si>
    <t>Mtc Tax &amp; Ref Notes Ser 2014</t>
  </si>
  <si>
    <t>Rollingwood, City of (General Obligation Debt)</t>
  </si>
  <si>
    <t>Taxable Ed Rev Qualified Sch Constn Bds (KIPP, Inc.) Ser 2014Q</t>
  </si>
  <si>
    <t>Creighton, Fox, Johnson &amp; Mills, PLLC</t>
  </si>
  <si>
    <t>Ed Rev &amp; Ref Bds (KIPP, Inc.) Ser 2014A</t>
  </si>
  <si>
    <t>Ltd Tax Ref Bds Ser 2014B</t>
  </si>
  <si>
    <t>UBS Securities LLC</t>
  </si>
  <si>
    <t>U/L Tax Qualified Sch Constn Bds Taxable Ser 2014Q (Direct Pay to Issuer)</t>
  </si>
  <si>
    <t>U/L Tax Ref Bds Ser 2014A</t>
  </si>
  <si>
    <t>U/L Tax Sch Bldg Bds Ser 2014A</t>
  </si>
  <si>
    <t>Callisburg ISD (General Obligation Debt)</t>
  </si>
  <si>
    <t>Comb Tax &amp; Surplus Rev C/O Ser 2014</t>
  </si>
  <si>
    <t>Huntington, City of (General Obligation Debt)</t>
  </si>
  <si>
    <t>Lease Rev Ref Bds Ser 2014</t>
  </si>
  <si>
    <t>Tax Notes Ser 2013C</t>
  </si>
  <si>
    <t>First State Bank &amp; Trust Co., Carthage, TX</t>
  </si>
  <si>
    <t>Tax Notes Ser 2013B</t>
  </si>
  <si>
    <t>Tax Notes Ser 2013A</t>
  </si>
  <si>
    <t>Panola National Bank, Carthage, TX</t>
  </si>
  <si>
    <t>U/L Tax Ref Bds Ser 2013</t>
  </si>
  <si>
    <t>High Island ISD (General Obligation Debt)</t>
  </si>
  <si>
    <t>U/L Tax Sch Bldg Bds Ser 2013</t>
  </si>
  <si>
    <t>Jasper ISD (General Obligation Debt)</t>
  </si>
  <si>
    <t>Vining-Sparks IBG</t>
  </si>
  <si>
    <t>U/L Tax Ref Bds Ser 2013A</t>
  </si>
  <si>
    <t>Comb Tax &amp; Surplus Rev C/O Ser 2013</t>
  </si>
  <si>
    <t>Groveton, City of (General Obligation Debt)</t>
  </si>
  <si>
    <t/>
  </si>
  <si>
    <t>GO Ref Bds Ser 2013</t>
  </si>
  <si>
    <t>Jefferson Co (General Obligation Debt)</t>
  </si>
  <si>
    <t>Tax &amp; Rev C/O Ser 2013A</t>
  </si>
  <si>
    <t>Tax &amp; Rev C/O Ser 2013</t>
  </si>
  <si>
    <t>GO Bds Ser 2013</t>
  </si>
  <si>
    <t>Johnson  Radcliffe Petrov &amp; Bobbitt P.L.L.C.</t>
  </si>
  <si>
    <t>Comb Tax &amp; Rev C/O Ser 2013</t>
  </si>
  <si>
    <t>Riesel, City of (General Obligation Debt)</t>
  </si>
  <si>
    <t>Extraco Banks, N.A., Waco, TX</t>
  </si>
  <si>
    <t>Tax Notes Ser 2013</t>
  </si>
  <si>
    <t>U/L Tax Bds Ser 2013</t>
  </si>
  <si>
    <t>Velasco DD (General Obligation Debt)</t>
  </si>
  <si>
    <t>C/O Ser 2013</t>
  </si>
  <si>
    <t>Texas First Bank, Bay City, TX</t>
  </si>
  <si>
    <t>TIB-The Independent Bankers Bank, Houston, TX</t>
  </si>
  <si>
    <t>Nederland, City of (General Obligation Debt)</t>
  </si>
  <si>
    <t>Sterne Agee</t>
  </si>
  <si>
    <t>Colorado City, City of (General Obligation Debt)</t>
  </si>
  <si>
    <t>Jacinto City, City of (General Obligation Debt)</t>
  </si>
  <si>
    <t>$1 Million - $5 Million</t>
  </si>
  <si>
    <t>Par Amount</t>
  </si>
  <si>
    <t>$5 Million - $10 Million</t>
  </si>
  <si>
    <t>$10 Million - $20 Million</t>
  </si>
  <si>
    <t>&gt; $20 Million</t>
  </si>
  <si>
    <t># of Deals</t>
  </si>
  <si>
    <t>Total</t>
  </si>
  <si>
    <t>Sale Type</t>
  </si>
  <si>
    <t>Year</t>
  </si>
  <si>
    <t>Issue Date</t>
  </si>
  <si>
    <t xml:space="preserve">Total Par Amount </t>
  </si>
  <si>
    <t xml:space="preserve">Avg. Par Amount </t>
  </si>
  <si>
    <t>*As of March 2017</t>
  </si>
  <si>
    <t xml:space="preserve">This summary may not be reproduced or otherwise disseminated in whole or in part without the prior written consent of U.S. Capital Advisors LLC together with its affiliates “USCA”). The information contained herein is in summary form and does not purport to be complete. Neither this summary nor anything contained herein shall form the basis of any contract or commitment nor does it constitute investment advice or a recommendation to purchase or sell any security. 
Municipal advisory services offered through USCA Municipal Advisors LLC, member MSRB.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</si>
</sst>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yy;@"/>
    <numFmt numFmtId="165" formatCode="_(&quot;$&quot;* #,##0_);_(&quot;$&quot;* \(#,##0\);_(&quot;$&quot;* &quot;-&quot;??_);_(@_)"/>
    <numFmt numFmtId="166" formatCode="_(&quot;$&quot;* #,##0.0_);_(&quot;$&quot;* \(#,##0.0\);_(&quot;$&quot;* &quot;-&quot;?_);_(@_)"/>
    <numFmt numFmtId="167" formatCode="_(* #,##0.0_);_(* \(#,##0.0\);_(* &quot;-&quot;?_);_(@_)"/>
    <numFmt numFmtId="168" formatCode="0&quot;*&quot;"/>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7030A0"/>
      <name val="Calibri"/>
      <family val="2"/>
      <scheme val="minor"/>
    </font>
    <font>
      <b/>
      <i/>
      <sz val="12"/>
      <color rgb="FF0070C0"/>
      <name val="Calibri"/>
      <family val="2"/>
      <scheme val="minor"/>
    </font>
    <font>
      <b/>
      <i/>
      <sz val="12"/>
      <color theme="1"/>
      <name val="Calibri"/>
      <family val="2"/>
      <scheme val="minor"/>
    </font>
    <font>
      <b/>
      <sz val="12"/>
      <color theme="9" tint="-0.499984740745262"/>
      <name val="Calibri"/>
      <family val="2"/>
      <scheme val="minor"/>
    </font>
    <font>
      <b/>
      <sz val="10"/>
      <color theme="0"/>
      <name val="Calibri"/>
      <family val="2"/>
      <scheme val="minor"/>
    </font>
    <font>
      <sz val="10"/>
      <color theme="1"/>
      <name val="Calibri"/>
      <family val="2"/>
      <scheme val="minor"/>
    </font>
    <font>
      <sz val="10"/>
      <color rgb="FF7030A0"/>
      <name val="Calibri"/>
      <family val="2"/>
      <scheme val="minor"/>
    </font>
    <font>
      <sz val="10"/>
      <color theme="9" tint="-0.499984740745262"/>
      <name val="Calibri"/>
      <family val="2"/>
      <scheme val="minor"/>
    </font>
    <font>
      <sz val="10"/>
      <color rgb="FF0070C0"/>
      <name val="Calibri"/>
      <family val="2"/>
      <scheme val="minor"/>
    </font>
    <font>
      <sz val="9"/>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14F"/>
        <bgColor indexed="64"/>
      </patternFill>
    </fill>
    <fill>
      <patternFill patternType="solid">
        <fgColor theme="4" tint="0.79998168889431442"/>
        <bgColor indexed="64"/>
      </patternFill>
    </fill>
    <fill>
      <patternFill patternType="solid">
        <fgColor rgb="FFE1EAF3"/>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0" fillId="0" borderId="0" xfId="0" applyNumberFormat="1" applyFont="1" applyFill="1" applyBorder="1" applyAlignment="1" applyProtection="1"/>
    <xf numFmtId="164" fontId="18" fillId="0" borderId="0" xfId="0" applyNumberFormat="1" applyFont="1" applyFill="1" applyBorder="1" applyAlignment="1" applyProtection="1"/>
    <xf numFmtId="0" fontId="18" fillId="0" borderId="0" xfId="0" applyFont="1"/>
    <xf numFmtId="0" fontId="19" fillId="0" borderId="0" xfId="0" applyNumberFormat="1" applyFont="1" applyFill="1" applyBorder="1" applyAlignment="1" applyProtection="1"/>
    <xf numFmtId="0" fontId="20" fillId="0" borderId="0" xfId="0" applyFont="1"/>
    <xf numFmtId="165" fontId="16" fillId="0" borderId="0" xfId="1" applyNumberFormat="1" applyFont="1" applyFill="1" applyBorder="1" applyAlignment="1" applyProtection="1">
      <alignment horizontal="center"/>
    </xf>
    <xf numFmtId="165" fontId="16" fillId="0" borderId="0" xfId="1" applyNumberFormat="1" applyFont="1" applyAlignment="1">
      <alignment horizontal="center"/>
    </xf>
    <xf numFmtId="0" fontId="21" fillId="0" borderId="0" xfId="0" applyNumberFormat="1" applyFont="1" applyFill="1" applyBorder="1" applyAlignment="1" applyProtection="1"/>
    <xf numFmtId="0" fontId="21" fillId="0" borderId="0" xfId="0" applyFont="1"/>
    <xf numFmtId="0" fontId="0" fillId="0" borderId="0" xfId="0" applyAlignment="1">
      <alignment horizontal="left" indent="1"/>
    </xf>
    <xf numFmtId="0" fontId="13" fillId="33" borderId="10" xfId="0" applyFont="1" applyFill="1" applyBorder="1" applyAlignment="1">
      <alignment horizontal="left" indent="1"/>
    </xf>
    <xf numFmtId="0" fontId="13" fillId="33" borderId="10" xfId="0" applyFont="1" applyFill="1" applyBorder="1" applyAlignment="1">
      <alignment horizontal="center" wrapText="1"/>
    </xf>
    <xf numFmtId="0" fontId="13" fillId="33" borderId="10" xfId="0" applyFont="1" applyFill="1" applyBorder="1" applyAlignment="1">
      <alignment horizontal="center"/>
    </xf>
    <xf numFmtId="0" fontId="0" fillId="0" borderId="0" xfId="0" applyAlignment="1">
      <alignment horizontal="center"/>
    </xf>
    <xf numFmtId="0" fontId="16" fillId="0" borderId="0" xfId="0" applyFont="1" applyAlignment="1">
      <alignment horizontal="left" indent="1"/>
    </xf>
    <xf numFmtId="0" fontId="16" fillId="0" borderId="0" xfId="0" applyFont="1" applyAlignment="1">
      <alignment horizontal="center"/>
    </xf>
    <xf numFmtId="44" fontId="16" fillId="0" borderId="0" xfId="0" applyNumberFormat="1" applyFont="1"/>
    <xf numFmtId="166" fontId="16" fillId="0" borderId="0" xfId="0" applyNumberFormat="1" applyFont="1"/>
    <xf numFmtId="0" fontId="0" fillId="0" borderId="0" xfId="0" applyBorder="1" applyAlignment="1">
      <alignment horizontal="left" indent="1"/>
    </xf>
    <xf numFmtId="165" fontId="22" fillId="33" borderId="10" xfId="1" applyNumberFormat="1" applyFont="1" applyFill="1" applyBorder="1" applyAlignment="1" applyProtection="1">
      <alignment horizontal="center"/>
    </xf>
    <xf numFmtId="0" fontId="22" fillId="33" borderId="10" xfId="0" applyNumberFormat="1" applyFont="1" applyFill="1" applyBorder="1" applyAlignment="1" applyProtection="1"/>
    <xf numFmtId="0" fontId="23" fillId="0" borderId="0" xfId="0" applyNumberFormat="1" applyFont="1" applyFill="1" applyBorder="1" applyAlignment="1" applyProtection="1"/>
    <xf numFmtId="0" fontId="23" fillId="0" borderId="0" xfId="0" applyFont="1"/>
    <xf numFmtId="165" fontId="23" fillId="0" borderId="0" xfId="1" applyNumberFormat="1" applyFont="1" applyFill="1" applyBorder="1" applyAlignment="1" applyProtection="1">
      <alignment horizontal="center"/>
    </xf>
    <xf numFmtId="0" fontId="22" fillId="33" borderId="10" xfId="0" applyNumberFormat="1" applyFont="1" applyFill="1" applyBorder="1" applyAlignment="1" applyProtection="1">
      <alignment horizontal="left" indent="1"/>
    </xf>
    <xf numFmtId="0" fontId="22" fillId="33" borderId="10" xfId="0" applyNumberFormat="1" applyFont="1" applyFill="1" applyBorder="1" applyAlignment="1" applyProtection="1">
      <alignment horizontal="center"/>
    </xf>
    <xf numFmtId="164" fontId="24" fillId="0" borderId="0" xfId="0" applyNumberFormat="1" applyFont="1" applyFill="1" applyBorder="1" applyAlignment="1" applyProtection="1">
      <alignment horizontal="center"/>
    </xf>
    <xf numFmtId="0" fontId="25" fillId="0" borderId="0" xfId="0" applyNumberFormat="1" applyFont="1" applyFill="1" applyBorder="1" applyAlignment="1" applyProtection="1">
      <alignment horizontal="left" indent="1"/>
    </xf>
    <xf numFmtId="41" fontId="23" fillId="0" borderId="0" xfId="1" applyNumberFormat="1" applyFont="1" applyFill="1" applyBorder="1" applyAlignment="1" applyProtection="1">
      <alignment horizontal="center"/>
    </xf>
    <xf numFmtId="41" fontId="23" fillId="35" borderId="0" xfId="1" applyNumberFormat="1" applyFont="1" applyFill="1" applyBorder="1" applyAlignment="1" applyProtection="1">
      <alignment horizontal="center"/>
    </xf>
    <xf numFmtId="0" fontId="23" fillId="35" borderId="0" xfId="0" applyNumberFormat="1" applyFont="1" applyFill="1" applyBorder="1" applyAlignment="1" applyProtection="1"/>
    <xf numFmtId="164" fontId="24" fillId="35" borderId="0" xfId="0" applyNumberFormat="1" applyFont="1" applyFill="1" applyBorder="1" applyAlignment="1" applyProtection="1">
      <alignment horizontal="center"/>
    </xf>
    <xf numFmtId="0" fontId="25" fillId="35" borderId="0" xfId="0" applyNumberFormat="1" applyFont="1" applyFill="1" applyBorder="1" applyAlignment="1" applyProtection="1">
      <alignment horizontal="left" indent="1"/>
    </xf>
    <xf numFmtId="0" fontId="0" fillId="0" borderId="0" xfId="0" applyBorder="1"/>
    <xf numFmtId="165" fontId="22" fillId="0" borderId="0" xfId="1" applyNumberFormat="1" applyFont="1" applyFill="1" applyBorder="1" applyAlignment="1" applyProtection="1">
      <alignment horizontal="center"/>
    </xf>
    <xf numFmtId="0" fontId="22" fillId="0" borderId="0" xfId="0" applyNumberFormat="1" applyFont="1" applyFill="1" applyBorder="1" applyAlignment="1" applyProtection="1"/>
    <xf numFmtId="0" fontId="22" fillId="0" borderId="0" xfId="0" applyNumberFormat="1" applyFont="1" applyFill="1" applyBorder="1" applyAlignment="1" applyProtection="1">
      <alignment horizontal="center"/>
    </xf>
    <xf numFmtId="0" fontId="22" fillId="0" borderId="0" xfId="0" applyNumberFormat="1" applyFont="1" applyFill="1" applyBorder="1" applyAlignment="1" applyProtection="1">
      <alignment horizontal="left" indent="1"/>
    </xf>
    <xf numFmtId="0" fontId="0" fillId="0" borderId="0" xfId="0" applyBorder="1" applyAlignment="1">
      <alignment horizontal="center"/>
    </xf>
    <xf numFmtId="167" fontId="0" fillId="0" borderId="0" xfId="0" applyNumberFormat="1" applyBorder="1"/>
    <xf numFmtId="43" fontId="0" fillId="0" borderId="0" xfId="0" applyNumberFormat="1" applyBorder="1"/>
    <xf numFmtId="0" fontId="16" fillId="34" borderId="11" xfId="0" applyFont="1" applyFill="1" applyBorder="1" applyAlignment="1">
      <alignment horizontal="left" indent="1"/>
    </xf>
    <xf numFmtId="0" fontId="16" fillId="34" borderId="12" xfId="0" applyFont="1" applyFill="1" applyBorder="1" applyAlignment="1">
      <alignment horizontal="center"/>
    </xf>
    <xf numFmtId="0" fontId="26" fillId="0" borderId="0" xfId="0" applyNumberFormat="1" applyFont="1" applyFill="1" applyBorder="1" applyAlignment="1" applyProtection="1">
      <alignment horizontal="left" indent="1"/>
    </xf>
    <xf numFmtId="0" fontId="26" fillId="35" borderId="0" xfId="0" applyNumberFormat="1" applyFont="1" applyFill="1" applyBorder="1" applyAlignment="1" applyProtection="1">
      <alignment horizontal="left" indent="1"/>
    </xf>
    <xf numFmtId="41" fontId="0" fillId="0" borderId="0" xfId="0" applyNumberFormat="1"/>
    <xf numFmtId="41" fontId="0" fillId="0" borderId="0" xfId="0" applyNumberFormat="1" applyBorder="1"/>
    <xf numFmtId="42" fontId="0" fillId="0" borderId="0" xfId="0" applyNumberFormat="1"/>
    <xf numFmtId="42" fontId="16" fillId="34" borderId="12" xfId="0" applyNumberFormat="1" applyFont="1" applyFill="1" applyBorder="1"/>
    <xf numFmtId="42" fontId="16" fillId="34" borderId="13" xfId="0" applyNumberFormat="1" applyFont="1" applyFill="1" applyBorder="1"/>
    <xf numFmtId="168" fontId="0" fillId="0" borderId="0" xfId="0" applyNumberFormat="1" applyAlignment="1">
      <alignment horizontal="left" indent="1"/>
    </xf>
    <xf numFmtId="0" fontId="27" fillId="0" borderId="0" xfId="0" applyFont="1"/>
    <xf numFmtId="0" fontId="27" fillId="0" borderId="0" xfId="0" applyFont="1" applyAlignment="1">
      <alignment vertical="top" wrapText="1"/>
    </xf>
    <xf numFmtId="0" fontId="0" fillId="0" borderId="0" xfId="0" applyAlignment="1">
      <alignment vertical="top"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1EAF3"/>
      <color rgb="FF00314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1"/>
  <sheetViews>
    <sheetView showGridLines="0" tabSelected="1" topLeftCell="B1" workbookViewId="0">
      <selection activeCell="B1" sqref="B1"/>
    </sheetView>
  </sheetViews>
  <sheetFormatPr defaultRowHeight="15" x14ac:dyDescent="0.25"/>
  <cols>
    <col min="1" max="1" width="0" hidden="1" customWidth="1"/>
    <col min="3" max="3" width="23.7109375" customWidth="1"/>
    <col min="4" max="4" width="13.7109375" customWidth="1"/>
    <col min="5" max="6" width="15.7109375" customWidth="1"/>
  </cols>
  <sheetData>
    <row r="2" spans="1:6" ht="32.1" customHeight="1" x14ac:dyDescent="0.25">
      <c r="C2" s="11" t="s">
        <v>351</v>
      </c>
      <c r="D2" s="13" t="s">
        <v>355</v>
      </c>
      <c r="E2" s="12" t="s">
        <v>361</v>
      </c>
      <c r="F2" s="12" t="s">
        <v>360</v>
      </c>
    </row>
    <row r="3" spans="1:6" x14ac:dyDescent="0.25">
      <c r="A3">
        <v>5000000</v>
      </c>
      <c r="C3" s="10" t="s">
        <v>350</v>
      </c>
      <c r="D3" s="14">
        <f>COUNTIF('Transactions List'!$A$3:$A$279,"&lt;="&amp;'Summary Slide'!A3)</f>
        <v>126</v>
      </c>
      <c r="E3" s="48">
        <f>F3/D3</f>
        <v>2241468.2698412701</v>
      </c>
      <c r="F3" s="48">
        <f>SUMIF('Transactions List'!$A$3:$A$279,"&lt;="&amp;'Summary Slide'!A3,'Transactions List'!A3:A279)</f>
        <v>282425002</v>
      </c>
    </row>
    <row r="4" spans="1:6" x14ac:dyDescent="0.25">
      <c r="A4">
        <v>10000000</v>
      </c>
      <c r="C4" s="10" t="s">
        <v>352</v>
      </c>
      <c r="D4" s="14">
        <f>COUNTIFS('Transactions List'!$A$3:$A$279,"&gt;"&amp;'Summary Slide'!A3,'Transactions List'!A3:A279,"&lt;="&amp;'Summary Slide'!A4)</f>
        <v>123</v>
      </c>
      <c r="E4" s="46">
        <f>F4/D4</f>
        <v>7894795.5284552844</v>
      </c>
      <c r="F4" s="46">
        <f>SUMIFS('Transactions List'!A3:A279,'Transactions List'!A3:A279,"&gt;"&amp;'Summary Slide'!A3,'Transactions List'!A3:A279,"&lt;="&amp;'Summary Slide'!A4)</f>
        <v>971059850</v>
      </c>
    </row>
    <row r="5" spans="1:6" x14ac:dyDescent="0.25">
      <c r="A5">
        <v>20000000</v>
      </c>
      <c r="C5" s="10" t="s">
        <v>353</v>
      </c>
      <c r="D5" s="14">
        <f>COUNTIFS('Transactions List'!$A$3:$A$279,"&gt;"&amp;'Summary Slide'!A4,'Transactions List'!A3:A279,"&lt;="&amp;'Summary Slide'!A5)</f>
        <v>10</v>
      </c>
      <c r="E5" s="46">
        <f>F5/D5</f>
        <v>15730500</v>
      </c>
      <c r="F5" s="46">
        <f>SUMIFS('Transactions List'!A3:A279,'Transactions List'!A3:A279,"&gt;"&amp;'Summary Slide'!A4,'Transactions List'!A3:A279,"&lt;="&amp;'Summary Slide'!A5)</f>
        <v>157305000</v>
      </c>
    </row>
    <row r="6" spans="1:6" x14ac:dyDescent="0.25">
      <c r="C6" s="19" t="s">
        <v>354</v>
      </c>
      <c r="D6" s="39">
        <f>COUNTIF('Transactions List'!$A$3:$A$279,"&gt;"&amp;'Summary Slide'!A5)</f>
        <v>18</v>
      </c>
      <c r="E6" s="47">
        <f>F6/D6</f>
        <v>47981666.666666664</v>
      </c>
      <c r="F6" s="47">
        <f>SUMIF('Transactions List'!$A$3:$A$279,"&gt;"&amp;'Summary Slide'!A5,'Transactions List'!A3:A279)</f>
        <v>863670000</v>
      </c>
    </row>
    <row r="7" spans="1:6" ht="3" customHeight="1" x14ac:dyDescent="0.25">
      <c r="C7" s="19"/>
      <c r="D7" s="39"/>
      <c r="E7" s="40"/>
      <c r="F7" s="40"/>
    </row>
    <row r="8" spans="1:6" x14ac:dyDescent="0.25">
      <c r="C8" s="42" t="s">
        <v>356</v>
      </c>
      <c r="D8" s="43">
        <f>SUM(D3:D6)</f>
        <v>277</v>
      </c>
      <c r="E8" s="49">
        <f>F8/D8</f>
        <v>8211046.3971119132</v>
      </c>
      <c r="F8" s="50">
        <f>SUM(F3:F6)</f>
        <v>2274459852</v>
      </c>
    </row>
    <row r="9" spans="1:6" x14ac:dyDescent="0.25">
      <c r="C9" s="15"/>
      <c r="D9" s="16"/>
      <c r="E9" s="17"/>
      <c r="F9" s="18"/>
    </row>
    <row r="11" spans="1:6" ht="32.1" customHeight="1" x14ac:dyDescent="0.25">
      <c r="C11" s="11" t="s">
        <v>357</v>
      </c>
      <c r="D11" s="13" t="s">
        <v>355</v>
      </c>
      <c r="E11" s="12" t="s">
        <v>361</v>
      </c>
      <c r="F11" s="12" t="s">
        <v>360</v>
      </c>
    </row>
    <row r="12" spans="1:6" x14ac:dyDescent="0.25">
      <c r="C12" s="10" t="s">
        <v>13</v>
      </c>
      <c r="D12" s="14">
        <f>COUNTIF('Transactions List'!$J$3:$J$279,'Summary Slide'!C12)</f>
        <v>209</v>
      </c>
      <c r="E12" s="48">
        <f>F12/D12</f>
        <v>9853616.5167464111</v>
      </c>
      <c r="F12" s="48">
        <f>SUMIF('Transactions List'!$J$3:$J$279,'Summary Slide'!C12,'Transactions List'!$A$3:$A$279)</f>
        <v>2059405852</v>
      </c>
    </row>
    <row r="13" spans="1:6" x14ac:dyDescent="0.25">
      <c r="B13" s="10"/>
      <c r="C13" s="10" t="s">
        <v>91</v>
      </c>
      <c r="D13" s="14">
        <f>COUNTIF('Transactions List'!$J$3:$J$279,'Summary Slide'!C13)</f>
        <v>7</v>
      </c>
      <c r="E13" s="46">
        <f>F13/D13</f>
        <v>14215714.285714285</v>
      </c>
      <c r="F13" s="46">
        <f>SUMIF('Transactions List'!$J$3:$J$279,'Summary Slide'!C13,'Transactions List'!$A$3:$A$279)</f>
        <v>99510000</v>
      </c>
    </row>
    <row r="14" spans="1:6" x14ac:dyDescent="0.25">
      <c r="C14" s="19" t="s">
        <v>31</v>
      </c>
      <c r="D14" s="39">
        <f>COUNTIF('Transactions List'!$J$3:$J$279,'Summary Slide'!C14)</f>
        <v>61</v>
      </c>
      <c r="E14" s="47">
        <f>F14/D14</f>
        <v>1894163.9344262294</v>
      </c>
      <c r="F14" s="47">
        <f>SUMIF('Transactions List'!$J$3:$J$279,'Summary Slide'!C14,'Transactions List'!$A$3:$A$279)</f>
        <v>115544000</v>
      </c>
    </row>
    <row r="15" spans="1:6" ht="3" customHeight="1" x14ac:dyDescent="0.25">
      <c r="C15" s="19"/>
      <c r="D15" s="39"/>
      <c r="E15" s="41"/>
      <c r="F15" s="40"/>
    </row>
    <row r="16" spans="1:6" x14ac:dyDescent="0.25">
      <c r="C16" s="42" t="s">
        <v>356</v>
      </c>
      <c r="D16" s="43">
        <f>SUM(D12:D14)</f>
        <v>277</v>
      </c>
      <c r="E16" s="49">
        <f>F16/D16</f>
        <v>8211046.3971119132</v>
      </c>
      <c r="F16" s="50">
        <f>SUM(F12:F14)</f>
        <v>2274459852</v>
      </c>
    </row>
    <row r="19" spans="3:6" ht="32.1" customHeight="1" x14ac:dyDescent="0.25">
      <c r="C19" s="11" t="s">
        <v>358</v>
      </c>
      <c r="D19" s="13" t="s">
        <v>355</v>
      </c>
      <c r="E19" s="12" t="s">
        <v>361</v>
      </c>
      <c r="F19" s="12" t="s">
        <v>360</v>
      </c>
    </row>
    <row r="20" spans="3:6" x14ac:dyDescent="0.25">
      <c r="C20" s="51">
        <v>2017</v>
      </c>
      <c r="D20" s="14">
        <f>COUNTIF('Transactions List'!$R$3:$R$532,'Summary Slide'!C20)</f>
        <v>13</v>
      </c>
      <c r="E20" s="48">
        <f ca="1">F20/D20</f>
        <v>19366153.46153846</v>
      </c>
      <c r="F20" s="48">
        <f ca="1">SUMIF('Transactions List'!$R$3:$R$532,'Summary Slide'!C20,'Transactions List'!$A$3:$A$279)</f>
        <v>251759995</v>
      </c>
    </row>
    <row r="21" spans="3:6" x14ac:dyDescent="0.25">
      <c r="C21" s="10">
        <v>2016</v>
      </c>
      <c r="D21" s="14">
        <f>COUNTIF('Transactions List'!$R$3:$R$532,'Summary Slide'!C21)</f>
        <v>87</v>
      </c>
      <c r="E21" s="46">
        <f ca="1">F21/D21</f>
        <v>9304942.4022988509</v>
      </c>
      <c r="F21" s="46">
        <f ca="1">SUMIF('Transactions List'!$R$3:$R$532,'Summary Slide'!C21,'Transactions List'!$A$3:$A$279)</f>
        <v>809529989</v>
      </c>
    </row>
    <row r="22" spans="3:6" x14ac:dyDescent="0.25">
      <c r="C22" s="10">
        <v>2015</v>
      </c>
      <c r="D22" s="14">
        <f>COUNTIF('Transactions List'!$R$3:$R$532,'Summary Slide'!C22)</f>
        <v>79</v>
      </c>
      <c r="E22" s="46">
        <f ca="1">F22/D22</f>
        <v>6983353.2278481014</v>
      </c>
      <c r="F22" s="46">
        <f ca="1">SUMIF('Transactions List'!$R$3:$R$532,'Summary Slide'!C22,'Transactions List'!$A$3:$A$279)</f>
        <v>551684905</v>
      </c>
    </row>
    <row r="23" spans="3:6" x14ac:dyDescent="0.25">
      <c r="C23" s="10">
        <v>2014</v>
      </c>
      <c r="D23" s="14">
        <f>COUNTIF('Transactions List'!$R$3:$R$532,'Summary Slide'!C23)</f>
        <v>59</v>
      </c>
      <c r="E23" s="47">
        <f ca="1">F23/D23</f>
        <v>7844999.6101694917</v>
      </c>
      <c r="F23" s="47">
        <f ca="1">SUMIF('Transactions List'!$R$3:$R$532,'Summary Slide'!C23,'Transactions List'!$A$3:$A$279)</f>
        <v>462854977</v>
      </c>
    </row>
    <row r="24" spans="3:6" x14ac:dyDescent="0.25">
      <c r="C24" s="19">
        <v>2013</v>
      </c>
      <c r="D24" s="39">
        <f>COUNTIF('Transactions List'!$R$3:$R$532,'Summary Slide'!C24)</f>
        <v>39</v>
      </c>
      <c r="E24" s="47">
        <f ca="1">F24/D24</f>
        <v>5093076.564102564</v>
      </c>
      <c r="F24" s="47">
        <f ca="1">SUMIF('Transactions List'!$R$3:$R$532,'Summary Slide'!C24,'Transactions List'!$A$3:$A$279)</f>
        <v>198629986</v>
      </c>
    </row>
    <row r="25" spans="3:6" ht="3" customHeight="1" x14ac:dyDescent="0.25">
      <c r="C25" s="19"/>
      <c r="D25" s="39"/>
      <c r="E25" s="41"/>
      <c r="F25" s="40"/>
    </row>
    <row r="26" spans="3:6" x14ac:dyDescent="0.25">
      <c r="C26" s="42" t="s">
        <v>356</v>
      </c>
      <c r="D26" s="43">
        <f>SUM(D20:D24)</f>
        <v>277</v>
      </c>
      <c r="E26" s="49">
        <f ca="1">F26/D26</f>
        <v>8211046.3971119132</v>
      </c>
      <c r="F26" s="50">
        <f ca="1">SUM(F20:F24)</f>
        <v>2274459852</v>
      </c>
    </row>
    <row r="27" spans="3:6" ht="3" customHeight="1" x14ac:dyDescent="0.25"/>
    <row r="28" spans="3:6" x14ac:dyDescent="0.25">
      <c r="C28" s="52" t="s">
        <v>362</v>
      </c>
    </row>
    <row r="29" spans="3:6" x14ac:dyDescent="0.25">
      <c r="C29" s="52"/>
    </row>
    <row r="30" spans="3:6" x14ac:dyDescent="0.25">
      <c r="C30" s="52"/>
    </row>
    <row r="31" spans="3:6" x14ac:dyDescent="0.25">
      <c r="C31" s="52"/>
    </row>
    <row r="32" spans="3:6" x14ac:dyDescent="0.25">
      <c r="C32" s="52"/>
    </row>
    <row r="33" spans="3:7" x14ac:dyDescent="0.25">
      <c r="C33" s="52"/>
    </row>
    <row r="34" spans="3:7" x14ac:dyDescent="0.25">
      <c r="C34" s="52"/>
    </row>
    <row r="41" spans="3:7" ht="77.25" customHeight="1" x14ac:dyDescent="0.25">
      <c r="C41" s="53" t="s">
        <v>363</v>
      </c>
      <c r="D41" s="54"/>
      <c r="E41" s="54"/>
      <c r="F41" s="54"/>
      <c r="G41" s="54"/>
    </row>
  </sheetData>
  <mergeCells count="1">
    <mergeCell ref="C41:G41"/>
  </mergeCells>
  <pageMargins left="0.7" right="0.7" top="0.75" bottom="0.75" header="0.3" footer="0.3"/>
  <pageSetup orientation="portrait" r:id="rId1"/>
  <ignoredErrors>
    <ignoredError sqref="E6 F8 D4:D5 E4 E5 F4:F5" formulaRange="1"/>
    <ignoredError sqref="E8" formula="1" formulaRange="1"/>
    <ignoredError sqref="E16 E2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2"/>
  <sheetViews>
    <sheetView showGridLines="0" zoomScaleNormal="100" zoomScaleSheetLayoutView="100" workbookViewId="0"/>
  </sheetViews>
  <sheetFormatPr defaultRowHeight="15.75" x14ac:dyDescent="0.25"/>
  <cols>
    <col min="1" max="1" width="13.7109375" style="7" customWidth="1"/>
    <col min="2" max="2" width="0" hidden="1" customWidth="1"/>
    <col min="3" max="3" width="10.7109375" style="3" bestFit="1" customWidth="1"/>
    <col min="4" max="4" width="59.7109375" style="5" customWidth="1"/>
    <col min="5" max="5" width="9.140625" hidden="1" customWidth="1"/>
    <col min="6" max="6" width="18.28515625" hidden="1" customWidth="1"/>
    <col min="7" max="7" width="25" hidden="1" customWidth="1"/>
    <col min="8" max="9" width="9.140625" hidden="1" customWidth="1"/>
    <col min="10" max="10" width="17.7109375" style="9" customWidth="1"/>
    <col min="18" max="18" width="0" hidden="1" customWidth="1"/>
  </cols>
  <sheetData>
    <row r="1" spans="1:18" ht="15" x14ac:dyDescent="0.25">
      <c r="A1" s="20" t="s">
        <v>351</v>
      </c>
      <c r="B1" s="21" t="s">
        <v>0</v>
      </c>
      <c r="C1" s="26" t="s">
        <v>359</v>
      </c>
      <c r="D1" s="25" t="s">
        <v>1</v>
      </c>
      <c r="E1" s="21" t="s">
        <v>2</v>
      </c>
      <c r="F1" s="21" t="s">
        <v>3</v>
      </c>
      <c r="G1" s="21" t="s">
        <v>4</v>
      </c>
      <c r="H1" s="21" t="s">
        <v>5</v>
      </c>
      <c r="I1" s="21" t="s">
        <v>6</v>
      </c>
      <c r="J1" s="25" t="s">
        <v>357</v>
      </c>
    </row>
    <row r="2" spans="1:18" s="34" customFormat="1" ht="3" customHeight="1" x14ac:dyDescent="0.25">
      <c r="A2" s="35"/>
      <c r="B2" s="36"/>
      <c r="C2" s="37"/>
      <c r="D2" s="38"/>
      <c r="E2" s="36"/>
      <c r="F2" s="36"/>
      <c r="G2" s="36"/>
      <c r="H2" s="36"/>
      <c r="I2" s="36"/>
      <c r="J2" s="38"/>
    </row>
    <row r="3" spans="1:18" ht="15" x14ac:dyDescent="0.25">
      <c r="A3" s="24">
        <v>2605000</v>
      </c>
      <c r="B3" s="22" t="s">
        <v>7</v>
      </c>
      <c r="C3" s="27">
        <v>42795</v>
      </c>
      <c r="D3" s="44" t="s">
        <v>8</v>
      </c>
      <c r="E3" s="22" t="s">
        <v>4</v>
      </c>
      <c r="F3" s="22" t="s">
        <v>10</v>
      </c>
      <c r="G3" s="22" t="s">
        <v>9</v>
      </c>
      <c r="H3" s="22" t="s">
        <v>11</v>
      </c>
      <c r="I3" s="22" t="s">
        <v>12</v>
      </c>
      <c r="J3" s="28" t="s">
        <v>13</v>
      </c>
      <c r="R3">
        <f>IF(C3="","",YEAR(C3))</f>
        <v>2017</v>
      </c>
    </row>
    <row r="4" spans="1:18" ht="15" x14ac:dyDescent="0.25">
      <c r="A4" s="30">
        <v>3454999</v>
      </c>
      <c r="B4" s="31" t="s">
        <v>14</v>
      </c>
      <c r="C4" s="32">
        <v>42795</v>
      </c>
      <c r="D4" s="45" t="s">
        <v>15</v>
      </c>
      <c r="E4" s="31" t="s">
        <v>4</v>
      </c>
      <c r="F4" s="31" t="s">
        <v>17</v>
      </c>
      <c r="G4" s="31" t="s">
        <v>16</v>
      </c>
      <c r="H4" s="31" t="s">
        <v>18</v>
      </c>
      <c r="I4" s="31" t="s">
        <v>19</v>
      </c>
      <c r="J4" s="33" t="s">
        <v>13</v>
      </c>
      <c r="R4">
        <f t="shared" ref="R4:R67" si="0">IF(C4="","",YEAR(C4))</f>
        <v>2017</v>
      </c>
    </row>
    <row r="5" spans="1:18" ht="15" x14ac:dyDescent="0.25">
      <c r="A5" s="29">
        <v>9565000</v>
      </c>
      <c r="B5" s="22" t="s">
        <v>20</v>
      </c>
      <c r="C5" s="27">
        <v>42795</v>
      </c>
      <c r="D5" s="44" t="s">
        <v>21</v>
      </c>
      <c r="E5" s="22" t="s">
        <v>4</v>
      </c>
      <c r="F5" s="22" t="s">
        <v>23</v>
      </c>
      <c r="G5" s="22" t="s">
        <v>22</v>
      </c>
      <c r="H5" s="22" t="s">
        <v>24</v>
      </c>
      <c r="I5" s="22" t="s">
        <v>25</v>
      </c>
      <c r="J5" s="28" t="s">
        <v>13</v>
      </c>
      <c r="R5">
        <f t="shared" si="0"/>
        <v>2017</v>
      </c>
    </row>
    <row r="6" spans="1:18" ht="15" x14ac:dyDescent="0.25">
      <c r="A6" s="30">
        <v>24805000</v>
      </c>
      <c r="B6" s="31" t="s">
        <v>26</v>
      </c>
      <c r="C6" s="32">
        <v>42795</v>
      </c>
      <c r="D6" s="45" t="s">
        <v>8</v>
      </c>
      <c r="E6" s="31" t="s">
        <v>4</v>
      </c>
      <c r="F6" s="31" t="s">
        <v>10</v>
      </c>
      <c r="G6" s="31" t="s">
        <v>9</v>
      </c>
      <c r="H6" s="31" t="s">
        <v>11</v>
      </c>
      <c r="I6" s="31" t="s">
        <v>27</v>
      </c>
      <c r="J6" s="33" t="s">
        <v>13</v>
      </c>
      <c r="R6">
        <f t="shared" si="0"/>
        <v>2017</v>
      </c>
    </row>
    <row r="7" spans="1:18" ht="15" x14ac:dyDescent="0.25">
      <c r="A7" s="29">
        <v>1085000</v>
      </c>
      <c r="B7" s="22" t="s">
        <v>28</v>
      </c>
      <c r="C7" s="27">
        <v>42767</v>
      </c>
      <c r="D7" s="44" t="s">
        <v>29</v>
      </c>
      <c r="E7" s="22" t="s">
        <v>4</v>
      </c>
      <c r="F7" s="22" t="s">
        <v>30</v>
      </c>
      <c r="G7" s="22" t="s">
        <v>9</v>
      </c>
      <c r="H7" s="22" t="s">
        <v>24</v>
      </c>
      <c r="I7" s="23"/>
      <c r="J7" s="28" t="s">
        <v>31</v>
      </c>
      <c r="R7">
        <f t="shared" si="0"/>
        <v>2017</v>
      </c>
    </row>
    <row r="8" spans="1:18" ht="15" x14ac:dyDescent="0.25">
      <c r="A8" s="30">
        <v>4740000</v>
      </c>
      <c r="B8" s="31" t="s">
        <v>14</v>
      </c>
      <c r="C8" s="32">
        <v>42767</v>
      </c>
      <c r="D8" s="45" t="s">
        <v>32</v>
      </c>
      <c r="E8" s="31" t="s">
        <v>4</v>
      </c>
      <c r="F8" s="31" t="s">
        <v>33</v>
      </c>
      <c r="G8" s="31" t="s">
        <v>9</v>
      </c>
      <c r="H8" s="31" t="s">
        <v>11</v>
      </c>
      <c r="I8" s="31" t="s">
        <v>34</v>
      </c>
      <c r="J8" s="33" t="s">
        <v>13</v>
      </c>
      <c r="R8">
        <f t="shared" si="0"/>
        <v>2017</v>
      </c>
    </row>
    <row r="9" spans="1:18" ht="15" x14ac:dyDescent="0.25">
      <c r="A9" s="29">
        <v>8879999</v>
      </c>
      <c r="B9" s="22" t="s">
        <v>14</v>
      </c>
      <c r="C9" s="27">
        <v>42767</v>
      </c>
      <c r="D9" s="44" t="s">
        <v>35</v>
      </c>
      <c r="E9" s="22" t="s">
        <v>4</v>
      </c>
      <c r="F9" s="22" t="s">
        <v>33</v>
      </c>
      <c r="G9" s="22" t="s">
        <v>9</v>
      </c>
      <c r="H9" s="22" t="s">
        <v>18</v>
      </c>
      <c r="I9" s="22" t="s">
        <v>36</v>
      </c>
      <c r="J9" s="28" t="s">
        <v>13</v>
      </c>
      <c r="R9">
        <f t="shared" si="0"/>
        <v>2017</v>
      </c>
    </row>
    <row r="10" spans="1:18" ht="15" x14ac:dyDescent="0.25">
      <c r="A10" s="30">
        <v>9384998</v>
      </c>
      <c r="B10" s="31" t="s">
        <v>14</v>
      </c>
      <c r="C10" s="32">
        <v>42767</v>
      </c>
      <c r="D10" s="45" t="s">
        <v>37</v>
      </c>
      <c r="E10" s="31" t="s">
        <v>4</v>
      </c>
      <c r="F10" s="31" t="s">
        <v>33</v>
      </c>
      <c r="G10" s="31" t="s">
        <v>9</v>
      </c>
      <c r="H10" s="31" t="s">
        <v>11</v>
      </c>
      <c r="I10" s="31" t="s">
        <v>12</v>
      </c>
      <c r="J10" s="33" t="s">
        <v>13</v>
      </c>
      <c r="R10">
        <f t="shared" si="0"/>
        <v>2017</v>
      </c>
    </row>
    <row r="11" spans="1:18" ht="15" x14ac:dyDescent="0.25">
      <c r="A11" s="29">
        <v>21025000</v>
      </c>
      <c r="B11" s="22" t="s">
        <v>14</v>
      </c>
      <c r="C11" s="27">
        <v>42767</v>
      </c>
      <c r="D11" s="44" t="s">
        <v>38</v>
      </c>
      <c r="E11" s="22" t="s">
        <v>4</v>
      </c>
      <c r="F11" s="22" t="s">
        <v>33</v>
      </c>
      <c r="G11" s="22" t="s">
        <v>39</v>
      </c>
      <c r="H11" s="22" t="s">
        <v>40</v>
      </c>
      <c r="I11" s="22" t="s">
        <v>27</v>
      </c>
      <c r="J11" s="28" t="s">
        <v>13</v>
      </c>
      <c r="R11">
        <f t="shared" si="0"/>
        <v>2017</v>
      </c>
    </row>
    <row r="12" spans="1:18" ht="15" x14ac:dyDescent="0.25">
      <c r="A12" s="30">
        <v>32530000</v>
      </c>
      <c r="B12" s="31" t="s">
        <v>14</v>
      </c>
      <c r="C12" s="32">
        <v>42767</v>
      </c>
      <c r="D12" s="45" t="s">
        <v>41</v>
      </c>
      <c r="E12" s="31" t="s">
        <v>4</v>
      </c>
      <c r="F12" s="31" t="s">
        <v>23</v>
      </c>
      <c r="G12" s="31" t="s">
        <v>9</v>
      </c>
      <c r="H12" s="31" t="s">
        <v>11</v>
      </c>
      <c r="I12" s="31" t="s">
        <v>27</v>
      </c>
      <c r="J12" s="33" t="s">
        <v>13</v>
      </c>
      <c r="R12">
        <f t="shared" si="0"/>
        <v>2017</v>
      </c>
    </row>
    <row r="13" spans="1:18" ht="15" x14ac:dyDescent="0.25">
      <c r="A13" s="29">
        <v>33315000</v>
      </c>
      <c r="B13" s="22" t="s">
        <v>20</v>
      </c>
      <c r="C13" s="27">
        <v>42767</v>
      </c>
      <c r="D13" s="44" t="s">
        <v>42</v>
      </c>
      <c r="E13" s="22" t="s">
        <v>4</v>
      </c>
      <c r="F13" s="22" t="s">
        <v>10</v>
      </c>
      <c r="G13" s="22" t="s">
        <v>9</v>
      </c>
      <c r="H13" s="22" t="s">
        <v>43</v>
      </c>
      <c r="I13" s="22" t="s">
        <v>44</v>
      </c>
      <c r="J13" s="28" t="s">
        <v>13</v>
      </c>
      <c r="R13">
        <f t="shared" si="0"/>
        <v>2017</v>
      </c>
    </row>
    <row r="14" spans="1:18" ht="15" x14ac:dyDescent="0.25">
      <c r="A14" s="30">
        <v>96835000</v>
      </c>
      <c r="B14" s="31" t="s">
        <v>45</v>
      </c>
      <c r="C14" s="32">
        <v>42767</v>
      </c>
      <c r="D14" s="45" t="s">
        <v>46</v>
      </c>
      <c r="E14" s="31" t="s">
        <v>4</v>
      </c>
      <c r="F14" s="31" t="s">
        <v>33</v>
      </c>
      <c r="G14" s="31" t="s">
        <v>9</v>
      </c>
      <c r="H14" s="31" t="s">
        <v>11</v>
      </c>
      <c r="I14" s="31" t="s">
        <v>27</v>
      </c>
      <c r="J14" s="33" t="s">
        <v>13</v>
      </c>
      <c r="R14">
        <f t="shared" si="0"/>
        <v>2017</v>
      </c>
    </row>
    <row r="15" spans="1:18" ht="15" x14ac:dyDescent="0.25">
      <c r="A15" s="29">
        <v>3534999</v>
      </c>
      <c r="B15" s="22" t="s">
        <v>14</v>
      </c>
      <c r="C15" s="27">
        <v>42736</v>
      </c>
      <c r="D15" s="44" t="s">
        <v>47</v>
      </c>
      <c r="E15" s="22" t="s">
        <v>4</v>
      </c>
      <c r="F15" s="22" t="s">
        <v>33</v>
      </c>
      <c r="G15" s="22" t="s">
        <v>9</v>
      </c>
      <c r="H15" s="22" t="s">
        <v>48</v>
      </c>
      <c r="I15" s="22" t="s">
        <v>49</v>
      </c>
      <c r="J15" s="28" t="s">
        <v>13</v>
      </c>
      <c r="R15">
        <f t="shared" si="0"/>
        <v>2017</v>
      </c>
    </row>
    <row r="16" spans="1:18" ht="15" x14ac:dyDescent="0.25">
      <c r="A16" s="30">
        <v>45000</v>
      </c>
      <c r="B16" s="31" t="s">
        <v>50</v>
      </c>
      <c r="C16" s="32">
        <v>42705</v>
      </c>
      <c r="D16" s="45" t="s">
        <v>51</v>
      </c>
      <c r="E16" s="31" t="s">
        <v>4</v>
      </c>
      <c r="F16" s="31" t="s">
        <v>33</v>
      </c>
      <c r="G16" s="31" t="s">
        <v>9</v>
      </c>
      <c r="H16" s="31" t="s">
        <v>11</v>
      </c>
      <c r="I16" s="31" t="s">
        <v>34</v>
      </c>
      <c r="J16" s="33" t="s">
        <v>13</v>
      </c>
      <c r="R16">
        <f t="shared" si="0"/>
        <v>2016</v>
      </c>
    </row>
    <row r="17" spans="1:18" ht="15" x14ac:dyDescent="0.25">
      <c r="A17" s="29">
        <v>2459999</v>
      </c>
      <c r="B17" s="22" t="s">
        <v>52</v>
      </c>
      <c r="C17" s="27">
        <v>42705</v>
      </c>
      <c r="D17" s="44" t="s">
        <v>53</v>
      </c>
      <c r="E17" s="22" t="s">
        <v>4</v>
      </c>
      <c r="F17" s="22" t="s">
        <v>33</v>
      </c>
      <c r="G17" s="22" t="s">
        <v>9</v>
      </c>
      <c r="H17" s="22" t="s">
        <v>54</v>
      </c>
      <c r="I17" s="22" t="s">
        <v>55</v>
      </c>
      <c r="J17" s="28" t="s">
        <v>13</v>
      </c>
      <c r="R17">
        <f t="shared" si="0"/>
        <v>2016</v>
      </c>
    </row>
    <row r="18" spans="1:18" ht="15" x14ac:dyDescent="0.25">
      <c r="A18" s="30">
        <v>3295000</v>
      </c>
      <c r="B18" s="31" t="s">
        <v>56</v>
      </c>
      <c r="C18" s="32">
        <v>42705</v>
      </c>
      <c r="D18" s="45" t="s">
        <v>57</v>
      </c>
      <c r="E18" s="31" t="s">
        <v>4</v>
      </c>
      <c r="F18" s="31" t="s">
        <v>23</v>
      </c>
      <c r="G18" s="31" t="s">
        <v>9</v>
      </c>
      <c r="H18" s="31" t="s">
        <v>58</v>
      </c>
      <c r="I18" s="31" t="s">
        <v>59</v>
      </c>
      <c r="J18" s="33" t="s">
        <v>13</v>
      </c>
      <c r="R18">
        <f t="shared" si="0"/>
        <v>2016</v>
      </c>
    </row>
    <row r="19" spans="1:18" ht="15" x14ac:dyDescent="0.25">
      <c r="A19" s="29">
        <v>3644999</v>
      </c>
      <c r="B19" s="22" t="s">
        <v>60</v>
      </c>
      <c r="C19" s="27">
        <v>42705</v>
      </c>
      <c r="D19" s="44" t="s">
        <v>51</v>
      </c>
      <c r="E19" s="22" t="s">
        <v>4</v>
      </c>
      <c r="F19" s="22" t="s">
        <v>33</v>
      </c>
      <c r="G19" s="22" t="s">
        <v>9</v>
      </c>
      <c r="H19" s="22" t="s">
        <v>11</v>
      </c>
      <c r="I19" s="22" t="s">
        <v>34</v>
      </c>
      <c r="J19" s="28" t="s">
        <v>13</v>
      </c>
      <c r="R19">
        <f t="shared" si="0"/>
        <v>2016</v>
      </c>
    </row>
    <row r="20" spans="1:18" ht="15" x14ac:dyDescent="0.25">
      <c r="A20" s="30">
        <v>5240000</v>
      </c>
      <c r="B20" s="31" t="s">
        <v>61</v>
      </c>
      <c r="C20" s="32">
        <v>42705</v>
      </c>
      <c r="D20" s="45" t="s">
        <v>62</v>
      </c>
      <c r="E20" s="31" t="s">
        <v>4</v>
      </c>
      <c r="F20" s="31" t="s">
        <v>23</v>
      </c>
      <c r="G20" s="31" t="s">
        <v>16</v>
      </c>
      <c r="H20" s="31" t="s">
        <v>63</v>
      </c>
      <c r="I20" s="31" t="s">
        <v>19</v>
      </c>
      <c r="J20" s="33" t="s">
        <v>13</v>
      </c>
      <c r="R20">
        <f t="shared" si="0"/>
        <v>2016</v>
      </c>
    </row>
    <row r="21" spans="1:18" ht="15" x14ac:dyDescent="0.25">
      <c r="A21" s="29">
        <v>5800000</v>
      </c>
      <c r="B21" s="22" t="s">
        <v>64</v>
      </c>
      <c r="C21" s="27">
        <v>42705</v>
      </c>
      <c r="D21" s="44" t="s">
        <v>65</v>
      </c>
      <c r="E21" s="22" t="s">
        <v>4</v>
      </c>
      <c r="F21" s="22" t="s">
        <v>23</v>
      </c>
      <c r="G21" s="22" t="s">
        <v>9</v>
      </c>
      <c r="H21" s="22" t="s">
        <v>66</v>
      </c>
      <c r="I21" s="22" t="s">
        <v>25</v>
      </c>
      <c r="J21" s="28" t="s">
        <v>13</v>
      </c>
      <c r="R21">
        <f t="shared" si="0"/>
        <v>2016</v>
      </c>
    </row>
    <row r="22" spans="1:18" ht="15" x14ac:dyDescent="0.25">
      <c r="A22" s="30">
        <v>6645000</v>
      </c>
      <c r="B22" s="31" t="s">
        <v>52</v>
      </c>
      <c r="C22" s="32">
        <v>42705</v>
      </c>
      <c r="D22" s="45" t="s">
        <v>67</v>
      </c>
      <c r="E22" s="31" t="s">
        <v>4</v>
      </c>
      <c r="F22" s="31" t="s">
        <v>33</v>
      </c>
      <c r="G22" s="31" t="s">
        <v>9</v>
      </c>
      <c r="H22" s="31" t="s">
        <v>48</v>
      </c>
      <c r="I22" s="31" t="s">
        <v>68</v>
      </c>
      <c r="J22" s="33" t="s">
        <v>13</v>
      </c>
      <c r="R22">
        <f t="shared" si="0"/>
        <v>2016</v>
      </c>
    </row>
    <row r="23" spans="1:18" ht="15" x14ac:dyDescent="0.25">
      <c r="A23" s="29">
        <v>9690000</v>
      </c>
      <c r="B23" s="22" t="s">
        <v>64</v>
      </c>
      <c r="C23" s="27">
        <v>42705</v>
      </c>
      <c r="D23" s="44" t="s">
        <v>42</v>
      </c>
      <c r="E23" s="22" t="s">
        <v>4</v>
      </c>
      <c r="F23" s="22" t="s">
        <v>10</v>
      </c>
      <c r="G23" s="22" t="s">
        <v>9</v>
      </c>
      <c r="H23" s="22" t="s">
        <v>43</v>
      </c>
      <c r="I23" s="22" t="s">
        <v>36</v>
      </c>
      <c r="J23" s="28" t="s">
        <v>13</v>
      </c>
      <c r="R23">
        <f t="shared" si="0"/>
        <v>2016</v>
      </c>
    </row>
    <row r="24" spans="1:18" ht="15" x14ac:dyDescent="0.25">
      <c r="A24" s="30">
        <v>20540000</v>
      </c>
      <c r="B24" s="31" t="s">
        <v>69</v>
      </c>
      <c r="C24" s="32">
        <v>42705</v>
      </c>
      <c r="D24" s="45" t="s">
        <v>57</v>
      </c>
      <c r="E24" s="31" t="s">
        <v>4</v>
      </c>
      <c r="F24" s="31" t="s">
        <v>23</v>
      </c>
      <c r="G24" s="31" t="s">
        <v>9</v>
      </c>
      <c r="H24" s="31" t="s">
        <v>58</v>
      </c>
      <c r="I24" s="31" t="s">
        <v>70</v>
      </c>
      <c r="J24" s="33" t="s">
        <v>13</v>
      </c>
      <c r="R24">
        <f t="shared" si="0"/>
        <v>2016</v>
      </c>
    </row>
    <row r="25" spans="1:18" ht="15" x14ac:dyDescent="0.25">
      <c r="A25" s="29">
        <v>2000000</v>
      </c>
      <c r="B25" s="22" t="s">
        <v>71</v>
      </c>
      <c r="C25" s="27">
        <v>42689</v>
      </c>
      <c r="D25" s="44" t="s">
        <v>72</v>
      </c>
      <c r="E25" s="22" t="s">
        <v>4</v>
      </c>
      <c r="F25" s="22" t="s">
        <v>23</v>
      </c>
      <c r="G25" s="22" t="s">
        <v>39</v>
      </c>
      <c r="H25" s="22" t="s">
        <v>18</v>
      </c>
      <c r="I25" s="22"/>
      <c r="J25" s="28" t="s">
        <v>31</v>
      </c>
      <c r="R25">
        <f t="shared" si="0"/>
        <v>2016</v>
      </c>
    </row>
    <row r="26" spans="1:18" ht="15" x14ac:dyDescent="0.25">
      <c r="A26" s="30">
        <v>3240000</v>
      </c>
      <c r="B26" s="31" t="s">
        <v>73</v>
      </c>
      <c r="C26" s="32">
        <v>42675</v>
      </c>
      <c r="D26" s="45" t="s">
        <v>74</v>
      </c>
      <c r="E26" s="31" t="s">
        <v>4</v>
      </c>
      <c r="F26" s="31" t="s">
        <v>23</v>
      </c>
      <c r="G26" s="31" t="s">
        <v>9</v>
      </c>
      <c r="H26" s="31" t="s">
        <v>18</v>
      </c>
      <c r="I26" s="31" t="s">
        <v>75</v>
      </c>
      <c r="J26" s="33" t="s">
        <v>13</v>
      </c>
      <c r="R26">
        <f t="shared" si="0"/>
        <v>2016</v>
      </c>
    </row>
    <row r="27" spans="1:18" ht="15" x14ac:dyDescent="0.25">
      <c r="A27" s="29">
        <v>5125000</v>
      </c>
      <c r="B27" s="22" t="s">
        <v>76</v>
      </c>
      <c r="C27" s="27">
        <v>42675</v>
      </c>
      <c r="D27" s="44" t="s">
        <v>77</v>
      </c>
      <c r="E27" s="22" t="s">
        <v>4</v>
      </c>
      <c r="F27" s="22" t="s">
        <v>33</v>
      </c>
      <c r="G27" s="22" t="s">
        <v>9</v>
      </c>
      <c r="H27" s="22" t="s">
        <v>18</v>
      </c>
      <c r="I27" s="22" t="s">
        <v>78</v>
      </c>
      <c r="J27" s="28" t="s">
        <v>13</v>
      </c>
      <c r="R27">
        <f t="shared" si="0"/>
        <v>2016</v>
      </c>
    </row>
    <row r="28" spans="1:18" ht="15" x14ac:dyDescent="0.25">
      <c r="A28" s="30">
        <v>5450000</v>
      </c>
      <c r="B28" s="31" t="s">
        <v>79</v>
      </c>
      <c r="C28" s="32">
        <v>42675</v>
      </c>
      <c r="D28" s="45" t="s">
        <v>80</v>
      </c>
      <c r="E28" s="31" t="s">
        <v>4</v>
      </c>
      <c r="F28" s="31" t="s">
        <v>23</v>
      </c>
      <c r="G28" s="31" t="s">
        <v>9</v>
      </c>
      <c r="H28" s="31" t="s">
        <v>11</v>
      </c>
      <c r="I28" s="31" t="s">
        <v>19</v>
      </c>
      <c r="J28" s="33" t="s">
        <v>13</v>
      </c>
      <c r="R28">
        <f t="shared" si="0"/>
        <v>2016</v>
      </c>
    </row>
    <row r="29" spans="1:18" ht="15" x14ac:dyDescent="0.25">
      <c r="A29" s="29">
        <v>5760000</v>
      </c>
      <c r="B29" s="22" t="s">
        <v>52</v>
      </c>
      <c r="C29" s="27">
        <v>42675</v>
      </c>
      <c r="D29" s="44" t="s">
        <v>81</v>
      </c>
      <c r="E29" s="22" t="s">
        <v>4</v>
      </c>
      <c r="F29" s="22" t="s">
        <v>23</v>
      </c>
      <c r="G29" s="22" t="s">
        <v>9</v>
      </c>
      <c r="H29" s="22" t="s">
        <v>82</v>
      </c>
      <c r="I29" s="22" t="s">
        <v>83</v>
      </c>
      <c r="J29" s="28" t="s">
        <v>13</v>
      </c>
      <c r="R29">
        <f t="shared" si="0"/>
        <v>2016</v>
      </c>
    </row>
    <row r="30" spans="1:18" ht="15" x14ac:dyDescent="0.25">
      <c r="A30" s="30">
        <v>6520000</v>
      </c>
      <c r="B30" s="31" t="s">
        <v>79</v>
      </c>
      <c r="C30" s="32">
        <v>42675</v>
      </c>
      <c r="D30" s="45" t="s">
        <v>84</v>
      </c>
      <c r="E30" s="31" t="s">
        <v>4</v>
      </c>
      <c r="F30" s="31" t="s">
        <v>33</v>
      </c>
      <c r="G30" s="31" t="s">
        <v>9</v>
      </c>
      <c r="H30" s="31" t="s">
        <v>11</v>
      </c>
      <c r="I30" s="31" t="s">
        <v>85</v>
      </c>
      <c r="J30" s="33" t="s">
        <v>13</v>
      </c>
      <c r="R30">
        <f t="shared" si="0"/>
        <v>2016</v>
      </c>
    </row>
    <row r="31" spans="1:18" ht="15" x14ac:dyDescent="0.25">
      <c r="A31" s="29">
        <v>9030000</v>
      </c>
      <c r="B31" s="22" t="s">
        <v>52</v>
      </c>
      <c r="C31" s="27">
        <v>42675</v>
      </c>
      <c r="D31" s="44" t="s">
        <v>86</v>
      </c>
      <c r="E31" s="22" t="s">
        <v>4</v>
      </c>
      <c r="F31" s="22" t="s">
        <v>10</v>
      </c>
      <c r="G31" s="22" t="s">
        <v>9</v>
      </c>
      <c r="H31" s="22" t="s">
        <v>11</v>
      </c>
      <c r="I31" s="22" t="s">
        <v>44</v>
      </c>
      <c r="J31" s="28" t="s">
        <v>13</v>
      </c>
      <c r="R31">
        <f t="shared" si="0"/>
        <v>2016</v>
      </c>
    </row>
    <row r="32" spans="1:18" ht="15" x14ac:dyDescent="0.25">
      <c r="A32" s="30">
        <v>9195000</v>
      </c>
      <c r="B32" s="31" t="s">
        <v>52</v>
      </c>
      <c r="C32" s="32">
        <v>42675</v>
      </c>
      <c r="D32" s="45" t="s">
        <v>37</v>
      </c>
      <c r="E32" s="31" t="s">
        <v>4</v>
      </c>
      <c r="F32" s="31" t="s">
        <v>33</v>
      </c>
      <c r="G32" s="31" t="s">
        <v>9</v>
      </c>
      <c r="H32" s="31" t="s">
        <v>11</v>
      </c>
      <c r="I32" s="31" t="s">
        <v>75</v>
      </c>
      <c r="J32" s="33" t="s">
        <v>13</v>
      </c>
      <c r="R32">
        <f t="shared" si="0"/>
        <v>2016</v>
      </c>
    </row>
    <row r="33" spans="1:18" ht="15" x14ac:dyDescent="0.25">
      <c r="A33" s="29">
        <v>595000</v>
      </c>
      <c r="B33" s="22" t="s">
        <v>87</v>
      </c>
      <c r="C33" s="27">
        <v>42644</v>
      </c>
      <c r="D33" s="44" t="s">
        <v>88</v>
      </c>
      <c r="E33" s="22" t="s">
        <v>4</v>
      </c>
      <c r="F33" s="22" t="s">
        <v>10</v>
      </c>
      <c r="G33" s="22" t="s">
        <v>39</v>
      </c>
      <c r="H33" s="22" t="s">
        <v>11</v>
      </c>
      <c r="I33" s="22"/>
      <c r="J33" s="28" t="s">
        <v>31</v>
      </c>
      <c r="R33">
        <f t="shared" si="0"/>
        <v>2016</v>
      </c>
    </row>
    <row r="34" spans="1:18" ht="15" x14ac:dyDescent="0.25">
      <c r="A34" s="30">
        <v>1075000</v>
      </c>
      <c r="B34" s="31" t="s">
        <v>52</v>
      </c>
      <c r="C34" s="32">
        <v>42644</v>
      </c>
      <c r="D34" s="45" t="s">
        <v>89</v>
      </c>
      <c r="E34" s="31" t="s">
        <v>4</v>
      </c>
      <c r="F34" s="31" t="s">
        <v>33</v>
      </c>
      <c r="G34" s="31" t="s">
        <v>9</v>
      </c>
      <c r="H34" s="31" t="s">
        <v>90</v>
      </c>
      <c r="I34" s="31" t="s">
        <v>34</v>
      </c>
      <c r="J34" s="33" t="s">
        <v>91</v>
      </c>
      <c r="R34">
        <f t="shared" si="0"/>
        <v>2016</v>
      </c>
    </row>
    <row r="35" spans="1:18" ht="15" x14ac:dyDescent="0.25">
      <c r="A35" s="29">
        <v>2400000</v>
      </c>
      <c r="B35" s="22" t="s">
        <v>92</v>
      </c>
      <c r="C35" s="27">
        <v>42644</v>
      </c>
      <c r="D35" s="44" t="s">
        <v>88</v>
      </c>
      <c r="E35" s="22" t="s">
        <v>4</v>
      </c>
      <c r="F35" s="22" t="s">
        <v>10</v>
      </c>
      <c r="G35" s="22" t="s">
        <v>9</v>
      </c>
      <c r="H35" s="22" t="s">
        <v>11</v>
      </c>
      <c r="I35" s="22" t="s">
        <v>75</v>
      </c>
      <c r="J35" s="28" t="s">
        <v>13</v>
      </c>
      <c r="R35">
        <f t="shared" si="0"/>
        <v>2016</v>
      </c>
    </row>
    <row r="36" spans="1:18" ht="15" x14ac:dyDescent="0.25">
      <c r="A36" s="30">
        <v>5045000</v>
      </c>
      <c r="B36" s="31" t="s">
        <v>93</v>
      </c>
      <c r="C36" s="32">
        <v>42644</v>
      </c>
      <c r="D36" s="45" t="s">
        <v>94</v>
      </c>
      <c r="E36" s="31" t="s">
        <v>4</v>
      </c>
      <c r="F36" s="31" t="s">
        <v>23</v>
      </c>
      <c r="G36" s="31" t="s">
        <v>9</v>
      </c>
      <c r="H36" s="31" t="s">
        <v>66</v>
      </c>
      <c r="I36" s="31" t="s">
        <v>36</v>
      </c>
      <c r="J36" s="33" t="s">
        <v>13</v>
      </c>
      <c r="R36">
        <f t="shared" si="0"/>
        <v>2016</v>
      </c>
    </row>
    <row r="37" spans="1:18" ht="15" x14ac:dyDescent="0.25">
      <c r="A37" s="29">
        <v>5375000</v>
      </c>
      <c r="B37" s="22" t="s">
        <v>95</v>
      </c>
      <c r="C37" s="27">
        <v>42644</v>
      </c>
      <c r="D37" s="44" t="s">
        <v>96</v>
      </c>
      <c r="E37" s="22" t="s">
        <v>4</v>
      </c>
      <c r="F37" s="22" t="s">
        <v>10</v>
      </c>
      <c r="G37" s="22" t="s">
        <v>9</v>
      </c>
      <c r="H37" s="22" t="s">
        <v>24</v>
      </c>
      <c r="I37" s="22" t="s">
        <v>36</v>
      </c>
      <c r="J37" s="28" t="s">
        <v>13</v>
      </c>
      <c r="R37">
        <f t="shared" si="0"/>
        <v>2016</v>
      </c>
    </row>
    <row r="38" spans="1:18" ht="15" x14ac:dyDescent="0.25">
      <c r="A38" s="30">
        <v>5915000</v>
      </c>
      <c r="B38" s="31" t="s">
        <v>64</v>
      </c>
      <c r="C38" s="32">
        <v>42644</v>
      </c>
      <c r="D38" s="45" t="s">
        <v>97</v>
      </c>
      <c r="E38" s="31" t="s">
        <v>4</v>
      </c>
      <c r="F38" s="31" t="s">
        <v>30</v>
      </c>
      <c r="G38" s="31" t="s">
        <v>9</v>
      </c>
      <c r="H38" s="31" t="s">
        <v>48</v>
      </c>
      <c r="I38" s="31"/>
      <c r="J38" s="33" t="s">
        <v>31</v>
      </c>
      <c r="R38">
        <f t="shared" si="0"/>
        <v>2016</v>
      </c>
    </row>
    <row r="39" spans="1:18" ht="15" x14ac:dyDescent="0.25">
      <c r="A39" s="29">
        <v>7000000</v>
      </c>
      <c r="B39" s="22" t="s">
        <v>98</v>
      </c>
      <c r="C39" s="27">
        <v>42644</v>
      </c>
      <c r="D39" s="44" t="s">
        <v>99</v>
      </c>
      <c r="E39" s="22" t="s">
        <v>4</v>
      </c>
      <c r="F39" s="22" t="s">
        <v>100</v>
      </c>
      <c r="G39" s="22" t="s">
        <v>9</v>
      </c>
      <c r="H39" s="22" t="s">
        <v>40</v>
      </c>
      <c r="I39" s="22"/>
      <c r="J39" s="28" t="s">
        <v>31</v>
      </c>
      <c r="R39">
        <f t="shared" si="0"/>
        <v>2016</v>
      </c>
    </row>
    <row r="40" spans="1:18" ht="15" x14ac:dyDescent="0.25">
      <c r="A40" s="30">
        <v>9370000</v>
      </c>
      <c r="B40" s="31" t="s">
        <v>101</v>
      </c>
      <c r="C40" s="32">
        <v>42644</v>
      </c>
      <c r="D40" s="45" t="s">
        <v>102</v>
      </c>
      <c r="E40" s="31" t="s">
        <v>4</v>
      </c>
      <c r="F40" s="31" t="s">
        <v>103</v>
      </c>
      <c r="G40" s="31" t="s">
        <v>9</v>
      </c>
      <c r="H40" s="31" t="s">
        <v>24</v>
      </c>
      <c r="I40" s="31" t="s">
        <v>44</v>
      </c>
      <c r="J40" s="33" t="s">
        <v>13</v>
      </c>
      <c r="R40">
        <f t="shared" si="0"/>
        <v>2016</v>
      </c>
    </row>
    <row r="41" spans="1:18" ht="15" x14ac:dyDescent="0.25">
      <c r="A41" s="29">
        <v>2480000</v>
      </c>
      <c r="B41" s="22" t="s">
        <v>104</v>
      </c>
      <c r="C41" s="27">
        <v>42614</v>
      </c>
      <c r="D41" s="44" t="s">
        <v>105</v>
      </c>
      <c r="E41" s="22" t="s">
        <v>4</v>
      </c>
      <c r="F41" s="22" t="s">
        <v>33</v>
      </c>
      <c r="G41" s="22" t="s">
        <v>9</v>
      </c>
      <c r="H41" s="22" t="s">
        <v>106</v>
      </c>
      <c r="I41" s="22" t="s">
        <v>19</v>
      </c>
      <c r="J41" s="28" t="s">
        <v>13</v>
      </c>
      <c r="R41">
        <f t="shared" si="0"/>
        <v>2016</v>
      </c>
    </row>
    <row r="42" spans="1:18" ht="15" x14ac:dyDescent="0.25">
      <c r="A42" s="30">
        <v>4065000</v>
      </c>
      <c r="B42" s="31" t="s">
        <v>107</v>
      </c>
      <c r="C42" s="32">
        <v>42614</v>
      </c>
      <c r="D42" s="45" t="s">
        <v>105</v>
      </c>
      <c r="E42" s="31" t="s">
        <v>4</v>
      </c>
      <c r="F42" s="31" t="s">
        <v>33</v>
      </c>
      <c r="G42" s="31" t="s">
        <v>9</v>
      </c>
      <c r="H42" s="31" t="s">
        <v>106</v>
      </c>
      <c r="I42" s="31" t="s">
        <v>19</v>
      </c>
      <c r="J42" s="33" t="s">
        <v>13</v>
      </c>
      <c r="R42">
        <f t="shared" si="0"/>
        <v>2016</v>
      </c>
    </row>
    <row r="43" spans="1:18" ht="15" x14ac:dyDescent="0.25">
      <c r="A43" s="29">
        <v>6290000</v>
      </c>
      <c r="B43" s="22" t="s">
        <v>79</v>
      </c>
      <c r="C43" s="27">
        <v>42614</v>
      </c>
      <c r="D43" s="44" t="s">
        <v>108</v>
      </c>
      <c r="E43" s="22" t="s">
        <v>4</v>
      </c>
      <c r="F43" s="22" t="s">
        <v>10</v>
      </c>
      <c r="G43" s="22" t="s">
        <v>9</v>
      </c>
      <c r="H43" s="22" t="s">
        <v>109</v>
      </c>
      <c r="I43" s="22" t="s">
        <v>75</v>
      </c>
      <c r="J43" s="28" t="s">
        <v>13</v>
      </c>
      <c r="R43">
        <f t="shared" si="0"/>
        <v>2016</v>
      </c>
    </row>
    <row r="44" spans="1:18" ht="15" x14ac:dyDescent="0.25">
      <c r="A44" s="30">
        <v>9194999</v>
      </c>
      <c r="B44" s="31" t="s">
        <v>52</v>
      </c>
      <c r="C44" s="32">
        <v>42614</v>
      </c>
      <c r="D44" s="45" t="s">
        <v>110</v>
      </c>
      <c r="E44" s="31" t="s">
        <v>4</v>
      </c>
      <c r="F44" s="31" t="s">
        <v>111</v>
      </c>
      <c r="G44" s="31" t="s">
        <v>9</v>
      </c>
      <c r="H44" s="31" t="s">
        <v>40</v>
      </c>
      <c r="I44" s="31" t="s">
        <v>25</v>
      </c>
      <c r="J44" s="33" t="s">
        <v>13</v>
      </c>
      <c r="R44">
        <f t="shared" si="0"/>
        <v>2016</v>
      </c>
    </row>
    <row r="45" spans="1:18" ht="15" x14ac:dyDescent="0.25">
      <c r="A45" s="29">
        <v>9240000</v>
      </c>
      <c r="B45" s="22" t="s">
        <v>79</v>
      </c>
      <c r="C45" s="27">
        <v>42614</v>
      </c>
      <c r="D45" s="44" t="s">
        <v>8</v>
      </c>
      <c r="E45" s="22" t="s">
        <v>4</v>
      </c>
      <c r="F45" s="22" t="s">
        <v>10</v>
      </c>
      <c r="G45" s="22" t="s">
        <v>9</v>
      </c>
      <c r="H45" s="22" t="s">
        <v>109</v>
      </c>
      <c r="I45" s="22" t="s">
        <v>25</v>
      </c>
      <c r="J45" s="28" t="s">
        <v>13</v>
      </c>
      <c r="R45">
        <f t="shared" si="0"/>
        <v>2016</v>
      </c>
    </row>
    <row r="46" spans="1:18" ht="15" x14ac:dyDescent="0.25">
      <c r="A46" s="30">
        <v>50310000</v>
      </c>
      <c r="B46" s="31" t="s">
        <v>112</v>
      </c>
      <c r="C46" s="32">
        <v>42614</v>
      </c>
      <c r="D46" s="45" t="s">
        <v>46</v>
      </c>
      <c r="E46" s="31" t="s">
        <v>4</v>
      </c>
      <c r="F46" s="31" t="s">
        <v>33</v>
      </c>
      <c r="G46" s="31" t="s">
        <v>9</v>
      </c>
      <c r="H46" s="31" t="s">
        <v>109</v>
      </c>
      <c r="I46" s="31" t="s">
        <v>83</v>
      </c>
      <c r="J46" s="33" t="s">
        <v>13</v>
      </c>
      <c r="R46">
        <f t="shared" si="0"/>
        <v>2016</v>
      </c>
    </row>
    <row r="47" spans="1:18" ht="15" x14ac:dyDescent="0.25">
      <c r="A47" s="29">
        <v>132155000</v>
      </c>
      <c r="B47" s="22" t="s">
        <v>52</v>
      </c>
      <c r="C47" s="27">
        <v>42614</v>
      </c>
      <c r="D47" s="44" t="s">
        <v>113</v>
      </c>
      <c r="E47" s="22" t="s">
        <v>4</v>
      </c>
      <c r="F47" s="22" t="s">
        <v>33</v>
      </c>
      <c r="G47" s="22" t="s">
        <v>9</v>
      </c>
      <c r="H47" s="22" t="s">
        <v>48</v>
      </c>
      <c r="I47" s="22" t="s">
        <v>27</v>
      </c>
      <c r="J47" s="28" t="s">
        <v>13</v>
      </c>
      <c r="R47">
        <f t="shared" si="0"/>
        <v>2016</v>
      </c>
    </row>
    <row r="48" spans="1:18" ht="15" x14ac:dyDescent="0.25">
      <c r="A48" s="30">
        <v>145000</v>
      </c>
      <c r="B48" s="31" t="s">
        <v>101</v>
      </c>
      <c r="C48" s="32">
        <v>42597</v>
      </c>
      <c r="D48" s="45" t="s">
        <v>114</v>
      </c>
      <c r="E48" s="31" t="s">
        <v>4</v>
      </c>
      <c r="F48" s="31" t="s">
        <v>30</v>
      </c>
      <c r="G48" s="31" t="s">
        <v>39</v>
      </c>
      <c r="H48" s="31" t="s">
        <v>24</v>
      </c>
      <c r="I48" s="31"/>
      <c r="J48" s="33" t="s">
        <v>31</v>
      </c>
      <c r="R48">
        <f t="shared" si="0"/>
        <v>2016</v>
      </c>
    </row>
    <row r="49" spans="1:18" ht="15" x14ac:dyDescent="0.25">
      <c r="A49" s="29">
        <v>1065000</v>
      </c>
      <c r="B49" s="22" t="s">
        <v>115</v>
      </c>
      <c r="C49" s="27">
        <v>42583</v>
      </c>
      <c r="D49" s="44" t="s">
        <v>116</v>
      </c>
      <c r="E49" s="22" t="s">
        <v>4</v>
      </c>
      <c r="F49" s="22" t="s">
        <v>23</v>
      </c>
      <c r="G49" s="22" t="s">
        <v>39</v>
      </c>
      <c r="H49" s="22" t="s">
        <v>66</v>
      </c>
      <c r="I49" s="22"/>
      <c r="J49" s="28" t="s">
        <v>31</v>
      </c>
      <c r="R49">
        <f t="shared" si="0"/>
        <v>2016</v>
      </c>
    </row>
    <row r="50" spans="1:18" ht="15" x14ac:dyDescent="0.25">
      <c r="A50" s="30">
        <v>1925000</v>
      </c>
      <c r="B50" s="31" t="s">
        <v>52</v>
      </c>
      <c r="C50" s="32">
        <v>42583</v>
      </c>
      <c r="D50" s="45" t="s">
        <v>117</v>
      </c>
      <c r="E50" s="31" t="s">
        <v>4</v>
      </c>
      <c r="F50" s="31" t="s">
        <v>33</v>
      </c>
      <c r="G50" s="31" t="s">
        <v>9</v>
      </c>
      <c r="H50" s="31" t="s">
        <v>109</v>
      </c>
      <c r="I50" s="31" t="s">
        <v>75</v>
      </c>
      <c r="J50" s="33" t="s">
        <v>13</v>
      </c>
      <c r="R50">
        <f t="shared" si="0"/>
        <v>2016</v>
      </c>
    </row>
    <row r="51" spans="1:18" ht="15" x14ac:dyDescent="0.25">
      <c r="A51" s="29">
        <v>2025000</v>
      </c>
      <c r="B51" s="22" t="s">
        <v>64</v>
      </c>
      <c r="C51" s="27">
        <v>42583</v>
      </c>
      <c r="D51" s="44" t="s">
        <v>118</v>
      </c>
      <c r="E51" s="22" t="s">
        <v>4</v>
      </c>
      <c r="F51" s="22" t="s">
        <v>23</v>
      </c>
      <c r="G51" s="22" t="s">
        <v>16</v>
      </c>
      <c r="H51" s="22" t="s">
        <v>24</v>
      </c>
      <c r="I51" s="22" t="s">
        <v>119</v>
      </c>
      <c r="J51" s="28" t="s">
        <v>13</v>
      </c>
      <c r="R51">
        <f t="shared" si="0"/>
        <v>2016</v>
      </c>
    </row>
    <row r="52" spans="1:18" ht="15" x14ac:dyDescent="0.25">
      <c r="A52" s="30">
        <v>5070000</v>
      </c>
      <c r="B52" s="31" t="s">
        <v>87</v>
      </c>
      <c r="C52" s="32">
        <v>42583</v>
      </c>
      <c r="D52" s="45" t="s">
        <v>77</v>
      </c>
      <c r="E52" s="31" t="s">
        <v>4</v>
      </c>
      <c r="F52" s="31" t="s">
        <v>33</v>
      </c>
      <c r="G52" s="31" t="s">
        <v>120</v>
      </c>
      <c r="H52" s="31" t="s">
        <v>18</v>
      </c>
      <c r="I52" s="31"/>
      <c r="J52" s="33" t="s">
        <v>31</v>
      </c>
      <c r="R52">
        <f t="shared" si="0"/>
        <v>2016</v>
      </c>
    </row>
    <row r="53" spans="1:18" ht="15" x14ac:dyDescent="0.25">
      <c r="A53" s="29">
        <v>5665000</v>
      </c>
      <c r="B53" s="22" t="s">
        <v>93</v>
      </c>
      <c r="C53" s="27">
        <v>42583</v>
      </c>
      <c r="D53" s="44" t="s">
        <v>121</v>
      </c>
      <c r="E53" s="22" t="s">
        <v>4</v>
      </c>
      <c r="F53" s="22" t="s">
        <v>10</v>
      </c>
      <c r="G53" s="22" t="s">
        <v>9</v>
      </c>
      <c r="H53" s="22" t="s">
        <v>63</v>
      </c>
      <c r="I53" s="22" t="s">
        <v>19</v>
      </c>
      <c r="J53" s="28" t="s">
        <v>13</v>
      </c>
      <c r="R53">
        <f t="shared" si="0"/>
        <v>2016</v>
      </c>
    </row>
    <row r="54" spans="1:18" ht="15" x14ac:dyDescent="0.25">
      <c r="A54" s="30">
        <v>8860000</v>
      </c>
      <c r="B54" s="31" t="s">
        <v>79</v>
      </c>
      <c r="C54" s="32">
        <v>42583</v>
      </c>
      <c r="D54" s="45" t="s">
        <v>122</v>
      </c>
      <c r="E54" s="31" t="s">
        <v>4</v>
      </c>
      <c r="F54" s="31" t="s">
        <v>10</v>
      </c>
      <c r="G54" s="31" t="s">
        <v>9</v>
      </c>
      <c r="H54" s="31" t="s">
        <v>109</v>
      </c>
      <c r="I54" s="31" t="s">
        <v>12</v>
      </c>
      <c r="J54" s="33" t="s">
        <v>13</v>
      </c>
      <c r="R54">
        <f t="shared" si="0"/>
        <v>2016</v>
      </c>
    </row>
    <row r="55" spans="1:18" ht="15" x14ac:dyDescent="0.25">
      <c r="A55" s="29">
        <v>9410000</v>
      </c>
      <c r="B55" s="22" t="s">
        <v>123</v>
      </c>
      <c r="C55" s="27">
        <v>42583</v>
      </c>
      <c r="D55" s="44" t="s">
        <v>124</v>
      </c>
      <c r="E55" s="22" t="s">
        <v>4</v>
      </c>
      <c r="F55" s="22" t="s">
        <v>10</v>
      </c>
      <c r="G55" s="22" t="s">
        <v>9</v>
      </c>
      <c r="H55" s="22" t="s">
        <v>40</v>
      </c>
      <c r="I55" s="22" t="s">
        <v>36</v>
      </c>
      <c r="J55" s="28" t="s">
        <v>13</v>
      </c>
      <c r="R55">
        <f t="shared" si="0"/>
        <v>2016</v>
      </c>
    </row>
    <row r="56" spans="1:18" ht="15" x14ac:dyDescent="0.25">
      <c r="A56" s="30">
        <v>2830000</v>
      </c>
      <c r="B56" s="31" t="s">
        <v>64</v>
      </c>
      <c r="C56" s="32">
        <v>42562</v>
      </c>
      <c r="D56" s="45" t="s">
        <v>125</v>
      </c>
      <c r="E56" s="31" t="s">
        <v>4</v>
      </c>
      <c r="F56" s="31" t="s">
        <v>10</v>
      </c>
      <c r="G56" s="31" t="s">
        <v>16</v>
      </c>
      <c r="H56" s="31" t="s">
        <v>18</v>
      </c>
      <c r="I56" s="31"/>
      <c r="J56" s="33" t="s">
        <v>31</v>
      </c>
      <c r="R56">
        <f t="shared" si="0"/>
        <v>2016</v>
      </c>
    </row>
    <row r="57" spans="1:18" ht="15" x14ac:dyDescent="0.25">
      <c r="A57" s="29">
        <v>2120000</v>
      </c>
      <c r="B57" s="22" t="s">
        <v>126</v>
      </c>
      <c r="C57" s="27">
        <v>42552</v>
      </c>
      <c r="D57" s="44" t="s">
        <v>114</v>
      </c>
      <c r="E57" s="22" t="s">
        <v>4</v>
      </c>
      <c r="F57" s="22" t="s">
        <v>23</v>
      </c>
      <c r="G57" s="22" t="s">
        <v>39</v>
      </c>
      <c r="H57" s="22" t="s">
        <v>24</v>
      </c>
      <c r="I57" s="22"/>
      <c r="J57" s="28" t="s">
        <v>31</v>
      </c>
      <c r="R57">
        <f t="shared" si="0"/>
        <v>2016</v>
      </c>
    </row>
    <row r="58" spans="1:18" ht="15" x14ac:dyDescent="0.25">
      <c r="A58" s="30">
        <v>2705000</v>
      </c>
      <c r="B58" s="31" t="s">
        <v>52</v>
      </c>
      <c r="C58" s="32">
        <v>42552</v>
      </c>
      <c r="D58" s="45" t="s">
        <v>127</v>
      </c>
      <c r="E58" s="31" t="s">
        <v>4</v>
      </c>
      <c r="F58" s="31" t="s">
        <v>33</v>
      </c>
      <c r="G58" s="31" t="s">
        <v>9</v>
      </c>
      <c r="H58" s="31" t="s">
        <v>40</v>
      </c>
      <c r="I58" s="31" t="s">
        <v>36</v>
      </c>
      <c r="J58" s="33" t="s">
        <v>13</v>
      </c>
      <c r="R58">
        <f t="shared" si="0"/>
        <v>2016</v>
      </c>
    </row>
    <row r="59" spans="1:18" ht="15" x14ac:dyDescent="0.25">
      <c r="A59" s="29">
        <v>7415000</v>
      </c>
      <c r="B59" s="22" t="s">
        <v>52</v>
      </c>
      <c r="C59" s="27">
        <v>42552</v>
      </c>
      <c r="D59" s="44" t="s">
        <v>128</v>
      </c>
      <c r="E59" s="22" t="s">
        <v>4</v>
      </c>
      <c r="F59" s="22" t="s">
        <v>129</v>
      </c>
      <c r="G59" s="22" t="s">
        <v>9</v>
      </c>
      <c r="H59" s="22" t="s">
        <v>18</v>
      </c>
      <c r="I59" s="22" t="s">
        <v>12</v>
      </c>
      <c r="J59" s="28" t="s">
        <v>13</v>
      </c>
      <c r="R59">
        <f t="shared" si="0"/>
        <v>2016</v>
      </c>
    </row>
    <row r="60" spans="1:18" ht="15" x14ac:dyDescent="0.25">
      <c r="A60" s="30">
        <v>7640000</v>
      </c>
      <c r="B60" s="31" t="s">
        <v>130</v>
      </c>
      <c r="C60" s="32">
        <v>42552</v>
      </c>
      <c r="D60" s="45" t="s">
        <v>131</v>
      </c>
      <c r="E60" s="31" t="s">
        <v>4</v>
      </c>
      <c r="F60" s="31" t="s">
        <v>10</v>
      </c>
      <c r="G60" s="31" t="s">
        <v>9</v>
      </c>
      <c r="H60" s="31" t="s">
        <v>63</v>
      </c>
      <c r="I60" s="31" t="s">
        <v>85</v>
      </c>
      <c r="J60" s="33" t="s">
        <v>13</v>
      </c>
      <c r="R60">
        <f t="shared" si="0"/>
        <v>2016</v>
      </c>
    </row>
    <row r="61" spans="1:18" ht="15" x14ac:dyDescent="0.25">
      <c r="A61" s="29">
        <v>8370000</v>
      </c>
      <c r="B61" s="22" t="s">
        <v>79</v>
      </c>
      <c r="C61" s="27">
        <v>42552</v>
      </c>
      <c r="D61" s="44" t="s">
        <v>132</v>
      </c>
      <c r="E61" s="22" t="s">
        <v>4</v>
      </c>
      <c r="F61" s="22" t="s">
        <v>133</v>
      </c>
      <c r="G61" s="22" t="s">
        <v>9</v>
      </c>
      <c r="H61" s="22" t="s">
        <v>134</v>
      </c>
      <c r="I61" s="22" t="s">
        <v>135</v>
      </c>
      <c r="J61" s="28" t="s">
        <v>13</v>
      </c>
      <c r="R61">
        <f t="shared" si="0"/>
        <v>2016</v>
      </c>
    </row>
    <row r="62" spans="1:18" ht="15" x14ac:dyDescent="0.25">
      <c r="A62" s="30">
        <v>9089999</v>
      </c>
      <c r="B62" s="31" t="s">
        <v>52</v>
      </c>
      <c r="C62" s="32">
        <v>42552</v>
      </c>
      <c r="D62" s="45" t="s">
        <v>32</v>
      </c>
      <c r="E62" s="31" t="s">
        <v>4</v>
      </c>
      <c r="F62" s="31" t="s">
        <v>33</v>
      </c>
      <c r="G62" s="31" t="s">
        <v>9</v>
      </c>
      <c r="H62" s="31" t="s">
        <v>109</v>
      </c>
      <c r="I62" s="31" t="s">
        <v>85</v>
      </c>
      <c r="J62" s="33" t="s">
        <v>13</v>
      </c>
      <c r="R62">
        <f t="shared" si="0"/>
        <v>2016</v>
      </c>
    </row>
    <row r="63" spans="1:18" ht="15" x14ac:dyDescent="0.25">
      <c r="A63" s="29">
        <v>32360000</v>
      </c>
      <c r="B63" s="22" t="s">
        <v>60</v>
      </c>
      <c r="C63" s="27">
        <v>42552</v>
      </c>
      <c r="D63" s="44" t="s">
        <v>136</v>
      </c>
      <c r="E63" s="22" t="s">
        <v>4</v>
      </c>
      <c r="F63" s="22" t="s">
        <v>33</v>
      </c>
      <c r="G63" s="22" t="s">
        <v>9</v>
      </c>
      <c r="H63" s="22" t="s">
        <v>48</v>
      </c>
      <c r="I63" s="22" t="s">
        <v>135</v>
      </c>
      <c r="J63" s="28" t="s">
        <v>13</v>
      </c>
      <c r="R63">
        <f t="shared" si="0"/>
        <v>2016</v>
      </c>
    </row>
    <row r="64" spans="1:18" ht="15" x14ac:dyDescent="0.25">
      <c r="A64" s="30">
        <v>545000</v>
      </c>
      <c r="B64" s="31" t="s">
        <v>137</v>
      </c>
      <c r="C64" s="32">
        <v>42536</v>
      </c>
      <c r="D64" s="45" t="s">
        <v>138</v>
      </c>
      <c r="E64" s="31" t="s">
        <v>4</v>
      </c>
      <c r="F64" s="31" t="s">
        <v>30</v>
      </c>
      <c r="G64" s="31" t="s">
        <v>120</v>
      </c>
      <c r="H64" s="31" t="s">
        <v>18</v>
      </c>
      <c r="I64" s="31"/>
      <c r="J64" s="33" t="s">
        <v>31</v>
      </c>
      <c r="R64">
        <f t="shared" si="0"/>
        <v>2016</v>
      </c>
    </row>
    <row r="65" spans="1:18" ht="15" x14ac:dyDescent="0.25">
      <c r="A65" s="29">
        <v>1050000</v>
      </c>
      <c r="B65" s="22" t="s">
        <v>139</v>
      </c>
      <c r="C65" s="27">
        <v>42536</v>
      </c>
      <c r="D65" s="44" t="s">
        <v>140</v>
      </c>
      <c r="E65" s="22" t="s">
        <v>4</v>
      </c>
      <c r="F65" s="22" t="s">
        <v>23</v>
      </c>
      <c r="G65" s="22" t="s">
        <v>120</v>
      </c>
      <c r="H65" s="22" t="s">
        <v>63</v>
      </c>
      <c r="I65" s="22"/>
      <c r="J65" s="28" t="s">
        <v>31</v>
      </c>
      <c r="R65">
        <f t="shared" si="0"/>
        <v>2016</v>
      </c>
    </row>
    <row r="66" spans="1:18" ht="15" x14ac:dyDescent="0.25">
      <c r="A66" s="30">
        <v>625000</v>
      </c>
      <c r="B66" s="31" t="s">
        <v>141</v>
      </c>
      <c r="C66" s="32">
        <v>42522</v>
      </c>
      <c r="D66" s="45" t="s">
        <v>142</v>
      </c>
      <c r="E66" s="31" t="s">
        <v>4</v>
      </c>
      <c r="F66" s="31" t="s">
        <v>143</v>
      </c>
      <c r="G66" s="31" t="s">
        <v>9</v>
      </c>
      <c r="H66" s="31" t="s">
        <v>109</v>
      </c>
      <c r="I66" s="31" t="s">
        <v>144</v>
      </c>
      <c r="J66" s="33" t="s">
        <v>91</v>
      </c>
      <c r="R66">
        <f t="shared" si="0"/>
        <v>2016</v>
      </c>
    </row>
    <row r="67" spans="1:18" ht="15" x14ac:dyDescent="0.25">
      <c r="A67" s="29">
        <v>1875000</v>
      </c>
      <c r="B67" s="22" t="s">
        <v>145</v>
      </c>
      <c r="C67" s="27">
        <v>42522</v>
      </c>
      <c r="D67" s="44" t="s">
        <v>146</v>
      </c>
      <c r="E67" s="22" t="s">
        <v>4</v>
      </c>
      <c r="F67" s="22" t="s">
        <v>23</v>
      </c>
      <c r="G67" s="22" t="s">
        <v>39</v>
      </c>
      <c r="H67" s="22" t="s">
        <v>54</v>
      </c>
      <c r="I67" s="22"/>
      <c r="J67" s="28" t="s">
        <v>31</v>
      </c>
      <c r="R67">
        <f t="shared" si="0"/>
        <v>2016</v>
      </c>
    </row>
    <row r="68" spans="1:18" ht="15" x14ac:dyDescent="0.25">
      <c r="A68" s="30">
        <v>2570000</v>
      </c>
      <c r="B68" s="31" t="s">
        <v>64</v>
      </c>
      <c r="C68" s="32">
        <v>42522</v>
      </c>
      <c r="D68" s="45" t="s">
        <v>147</v>
      </c>
      <c r="E68" s="31" t="s">
        <v>4</v>
      </c>
      <c r="F68" s="31" t="s">
        <v>148</v>
      </c>
      <c r="G68" s="31" t="s">
        <v>39</v>
      </c>
      <c r="H68" s="31" t="s">
        <v>149</v>
      </c>
      <c r="I68" s="31"/>
      <c r="J68" s="33" t="s">
        <v>31</v>
      </c>
      <c r="R68">
        <f t="shared" ref="R68:R131" si="1">IF(C68="","",YEAR(C68))</f>
        <v>2016</v>
      </c>
    </row>
    <row r="69" spans="1:18" ht="15" x14ac:dyDescent="0.25">
      <c r="A69" s="29">
        <v>3325000</v>
      </c>
      <c r="B69" s="22" t="s">
        <v>52</v>
      </c>
      <c r="C69" s="27">
        <v>42522</v>
      </c>
      <c r="D69" s="44" t="s">
        <v>150</v>
      </c>
      <c r="E69" s="22" t="s">
        <v>4</v>
      </c>
      <c r="F69" s="22" t="s">
        <v>33</v>
      </c>
      <c r="G69" s="22" t="s">
        <v>9</v>
      </c>
      <c r="H69" s="22" t="s">
        <v>90</v>
      </c>
      <c r="I69" s="22" t="s">
        <v>36</v>
      </c>
      <c r="J69" s="28" t="s">
        <v>13</v>
      </c>
      <c r="R69">
        <f t="shared" si="1"/>
        <v>2016</v>
      </c>
    </row>
    <row r="70" spans="1:18" ht="15" x14ac:dyDescent="0.25">
      <c r="A70" s="30">
        <v>5535000</v>
      </c>
      <c r="B70" s="31" t="s">
        <v>64</v>
      </c>
      <c r="C70" s="32">
        <v>42522</v>
      </c>
      <c r="D70" s="45" t="s">
        <v>151</v>
      </c>
      <c r="E70" s="31" t="s">
        <v>4</v>
      </c>
      <c r="F70" s="31" t="s">
        <v>23</v>
      </c>
      <c r="G70" s="31" t="s">
        <v>9</v>
      </c>
      <c r="H70" s="31" t="s">
        <v>18</v>
      </c>
      <c r="I70" s="31" t="s">
        <v>44</v>
      </c>
      <c r="J70" s="33" t="s">
        <v>13</v>
      </c>
      <c r="R70">
        <f t="shared" si="1"/>
        <v>2016</v>
      </c>
    </row>
    <row r="71" spans="1:18" ht="15" x14ac:dyDescent="0.25">
      <c r="A71" s="29">
        <v>6145000</v>
      </c>
      <c r="B71" s="22" t="s">
        <v>123</v>
      </c>
      <c r="C71" s="27">
        <v>42522</v>
      </c>
      <c r="D71" s="44" t="s">
        <v>152</v>
      </c>
      <c r="E71" s="22" t="s">
        <v>4</v>
      </c>
      <c r="F71" s="22" t="s">
        <v>33</v>
      </c>
      <c r="G71" s="22" t="s">
        <v>9</v>
      </c>
      <c r="H71" s="22" t="s">
        <v>90</v>
      </c>
      <c r="I71" s="22" t="s">
        <v>75</v>
      </c>
      <c r="J71" s="28" t="s">
        <v>13</v>
      </c>
      <c r="R71">
        <f t="shared" si="1"/>
        <v>2016</v>
      </c>
    </row>
    <row r="72" spans="1:18" ht="15" x14ac:dyDescent="0.25">
      <c r="A72" s="30">
        <v>6239999</v>
      </c>
      <c r="B72" s="31" t="s">
        <v>52</v>
      </c>
      <c r="C72" s="32">
        <v>42522</v>
      </c>
      <c r="D72" s="45" t="s">
        <v>153</v>
      </c>
      <c r="E72" s="31" t="s">
        <v>4</v>
      </c>
      <c r="F72" s="31" t="s">
        <v>129</v>
      </c>
      <c r="G72" s="31" t="s">
        <v>9</v>
      </c>
      <c r="H72" s="31" t="s">
        <v>18</v>
      </c>
      <c r="I72" s="31" t="s">
        <v>34</v>
      </c>
      <c r="J72" s="33" t="s">
        <v>13</v>
      </c>
      <c r="R72">
        <f t="shared" si="1"/>
        <v>2016</v>
      </c>
    </row>
    <row r="73" spans="1:18" ht="15" x14ac:dyDescent="0.25">
      <c r="A73" s="29">
        <v>7414999</v>
      </c>
      <c r="B73" s="22" t="s">
        <v>52</v>
      </c>
      <c r="C73" s="27">
        <v>42522</v>
      </c>
      <c r="D73" s="44" t="s">
        <v>154</v>
      </c>
      <c r="E73" s="22" t="s">
        <v>4</v>
      </c>
      <c r="F73" s="22" t="s">
        <v>33</v>
      </c>
      <c r="G73" s="22" t="s">
        <v>9</v>
      </c>
      <c r="H73" s="22" t="s">
        <v>109</v>
      </c>
      <c r="I73" s="22" t="s">
        <v>34</v>
      </c>
      <c r="J73" s="28" t="s">
        <v>13</v>
      </c>
      <c r="R73">
        <f t="shared" si="1"/>
        <v>2016</v>
      </c>
    </row>
    <row r="74" spans="1:18" ht="15" x14ac:dyDescent="0.25">
      <c r="A74" s="30">
        <v>9305000</v>
      </c>
      <c r="B74" s="31" t="s">
        <v>123</v>
      </c>
      <c r="C74" s="32">
        <v>42522</v>
      </c>
      <c r="D74" s="45" t="s">
        <v>155</v>
      </c>
      <c r="E74" s="31" t="s">
        <v>4</v>
      </c>
      <c r="F74" s="31" t="s">
        <v>33</v>
      </c>
      <c r="G74" s="31" t="s">
        <v>9</v>
      </c>
      <c r="H74" s="31" t="s">
        <v>48</v>
      </c>
      <c r="I74" s="31" t="s">
        <v>135</v>
      </c>
      <c r="J74" s="33" t="s">
        <v>13</v>
      </c>
      <c r="R74">
        <f t="shared" si="1"/>
        <v>2016</v>
      </c>
    </row>
    <row r="75" spans="1:18" ht="15" x14ac:dyDescent="0.25">
      <c r="A75" s="29">
        <v>9760000</v>
      </c>
      <c r="B75" s="22" t="s">
        <v>93</v>
      </c>
      <c r="C75" s="27">
        <v>42522</v>
      </c>
      <c r="D75" s="44" t="s">
        <v>156</v>
      </c>
      <c r="E75" s="22" t="s">
        <v>4</v>
      </c>
      <c r="F75" s="22" t="s">
        <v>23</v>
      </c>
      <c r="G75" s="22" t="s">
        <v>9</v>
      </c>
      <c r="H75" s="22" t="s">
        <v>63</v>
      </c>
      <c r="I75" s="22" t="s">
        <v>44</v>
      </c>
      <c r="J75" s="28" t="s">
        <v>13</v>
      </c>
      <c r="R75">
        <f t="shared" si="1"/>
        <v>2016</v>
      </c>
    </row>
    <row r="76" spans="1:18" ht="15" x14ac:dyDescent="0.25">
      <c r="A76" s="30">
        <v>15985000</v>
      </c>
      <c r="B76" s="31" t="s">
        <v>157</v>
      </c>
      <c r="C76" s="32">
        <v>42522</v>
      </c>
      <c r="D76" s="45" t="s">
        <v>142</v>
      </c>
      <c r="E76" s="31" t="s">
        <v>4</v>
      </c>
      <c r="F76" s="31" t="s">
        <v>143</v>
      </c>
      <c r="G76" s="31" t="s">
        <v>9</v>
      </c>
      <c r="H76" s="31" t="s">
        <v>109</v>
      </c>
      <c r="I76" s="31" t="s">
        <v>144</v>
      </c>
      <c r="J76" s="33" t="s">
        <v>91</v>
      </c>
      <c r="R76">
        <f t="shared" si="1"/>
        <v>2016</v>
      </c>
    </row>
    <row r="77" spans="1:18" ht="15" x14ac:dyDescent="0.25">
      <c r="A77" s="29">
        <v>70790000</v>
      </c>
      <c r="B77" s="22" t="s">
        <v>123</v>
      </c>
      <c r="C77" s="27">
        <v>42522</v>
      </c>
      <c r="D77" s="44" t="s">
        <v>158</v>
      </c>
      <c r="E77" s="22" t="s">
        <v>4</v>
      </c>
      <c r="F77" s="22" t="s">
        <v>33</v>
      </c>
      <c r="G77" s="22" t="s">
        <v>9</v>
      </c>
      <c r="H77" s="22" t="s">
        <v>109</v>
      </c>
      <c r="I77" s="22" t="s">
        <v>44</v>
      </c>
      <c r="J77" s="28" t="s">
        <v>13</v>
      </c>
      <c r="R77">
        <f t="shared" si="1"/>
        <v>2016</v>
      </c>
    </row>
    <row r="78" spans="1:18" ht="15" x14ac:dyDescent="0.25">
      <c r="A78" s="30">
        <v>525000</v>
      </c>
      <c r="B78" s="31" t="s">
        <v>159</v>
      </c>
      <c r="C78" s="32">
        <v>42491</v>
      </c>
      <c r="D78" s="45" t="s">
        <v>160</v>
      </c>
      <c r="E78" s="31" t="s">
        <v>4</v>
      </c>
      <c r="F78" s="31" t="s">
        <v>10</v>
      </c>
      <c r="G78" s="31" t="s">
        <v>39</v>
      </c>
      <c r="H78" s="31" t="s">
        <v>63</v>
      </c>
      <c r="I78" s="31"/>
      <c r="J78" s="33" t="s">
        <v>31</v>
      </c>
      <c r="R78">
        <f t="shared" si="1"/>
        <v>2016</v>
      </c>
    </row>
    <row r="79" spans="1:18" ht="15" x14ac:dyDescent="0.25">
      <c r="A79" s="29">
        <v>3490000</v>
      </c>
      <c r="B79" s="22" t="s">
        <v>161</v>
      </c>
      <c r="C79" s="27">
        <v>42491</v>
      </c>
      <c r="D79" s="44" t="s">
        <v>162</v>
      </c>
      <c r="E79" s="22" t="s">
        <v>4</v>
      </c>
      <c r="F79" s="22" t="s">
        <v>23</v>
      </c>
      <c r="G79" s="22" t="s">
        <v>9</v>
      </c>
      <c r="H79" s="22" t="s">
        <v>109</v>
      </c>
      <c r="I79" s="22" t="s">
        <v>85</v>
      </c>
      <c r="J79" s="28" t="s">
        <v>13</v>
      </c>
      <c r="R79">
        <f t="shared" si="1"/>
        <v>2016</v>
      </c>
    </row>
    <row r="80" spans="1:18" ht="15" x14ac:dyDescent="0.25">
      <c r="A80" s="30">
        <v>5615000</v>
      </c>
      <c r="B80" s="31" t="s">
        <v>123</v>
      </c>
      <c r="C80" s="32">
        <v>42491</v>
      </c>
      <c r="D80" s="45" t="s">
        <v>163</v>
      </c>
      <c r="E80" s="31" t="s">
        <v>4</v>
      </c>
      <c r="F80" s="31" t="s">
        <v>33</v>
      </c>
      <c r="G80" s="31" t="s">
        <v>9</v>
      </c>
      <c r="H80" s="31" t="s">
        <v>48</v>
      </c>
      <c r="I80" s="31" t="s">
        <v>44</v>
      </c>
      <c r="J80" s="33" t="s">
        <v>13</v>
      </c>
      <c r="R80">
        <f t="shared" si="1"/>
        <v>2016</v>
      </c>
    </row>
    <row r="81" spans="1:18" ht="15" x14ac:dyDescent="0.25">
      <c r="A81" s="29">
        <v>5810000</v>
      </c>
      <c r="B81" s="22" t="s">
        <v>52</v>
      </c>
      <c r="C81" s="27">
        <v>42491</v>
      </c>
      <c r="D81" s="44" t="s">
        <v>164</v>
      </c>
      <c r="E81" s="22" t="s">
        <v>4</v>
      </c>
      <c r="F81" s="22" t="s">
        <v>10</v>
      </c>
      <c r="G81" s="22" t="s">
        <v>9</v>
      </c>
      <c r="H81" s="22" t="s">
        <v>40</v>
      </c>
      <c r="I81" s="22" t="s">
        <v>36</v>
      </c>
      <c r="J81" s="28" t="s">
        <v>13</v>
      </c>
      <c r="R81">
        <f t="shared" si="1"/>
        <v>2016</v>
      </c>
    </row>
    <row r="82" spans="1:18" ht="15" x14ac:dyDescent="0.25">
      <c r="A82" s="30">
        <v>6180000</v>
      </c>
      <c r="B82" s="31" t="s">
        <v>52</v>
      </c>
      <c r="C82" s="32">
        <v>42491</v>
      </c>
      <c r="D82" s="45" t="s">
        <v>165</v>
      </c>
      <c r="E82" s="31" t="s">
        <v>4</v>
      </c>
      <c r="F82" s="31" t="s">
        <v>33</v>
      </c>
      <c r="G82" s="31" t="s">
        <v>9</v>
      </c>
      <c r="H82" s="31" t="s">
        <v>109</v>
      </c>
      <c r="I82" s="31" t="s">
        <v>166</v>
      </c>
      <c r="J82" s="33" t="s">
        <v>13</v>
      </c>
      <c r="R82">
        <f t="shared" si="1"/>
        <v>2016</v>
      </c>
    </row>
    <row r="83" spans="1:18" ht="15" x14ac:dyDescent="0.25">
      <c r="A83" s="29">
        <v>9365000</v>
      </c>
      <c r="B83" s="22" t="s">
        <v>52</v>
      </c>
      <c r="C83" s="27">
        <v>42491</v>
      </c>
      <c r="D83" s="44" t="s">
        <v>38</v>
      </c>
      <c r="E83" s="22" t="s">
        <v>4</v>
      </c>
      <c r="F83" s="22" t="s">
        <v>33</v>
      </c>
      <c r="G83" s="22" t="s">
        <v>9</v>
      </c>
      <c r="H83" s="22" t="s">
        <v>40</v>
      </c>
      <c r="I83" s="22" t="s">
        <v>85</v>
      </c>
      <c r="J83" s="28" t="s">
        <v>13</v>
      </c>
      <c r="R83">
        <f t="shared" si="1"/>
        <v>2016</v>
      </c>
    </row>
    <row r="84" spans="1:18" ht="15" x14ac:dyDescent="0.25">
      <c r="A84" s="30">
        <v>945000</v>
      </c>
      <c r="B84" s="31" t="s">
        <v>167</v>
      </c>
      <c r="C84" s="32">
        <v>42461</v>
      </c>
      <c r="D84" s="45" t="s">
        <v>168</v>
      </c>
      <c r="E84" s="31" t="s">
        <v>4</v>
      </c>
      <c r="F84" s="31" t="s">
        <v>30</v>
      </c>
      <c r="G84" s="31" t="s">
        <v>39</v>
      </c>
      <c r="H84" s="31" t="s">
        <v>40</v>
      </c>
      <c r="I84" s="31"/>
      <c r="J84" s="33" t="s">
        <v>31</v>
      </c>
      <c r="R84">
        <f t="shared" si="1"/>
        <v>2016</v>
      </c>
    </row>
    <row r="85" spans="1:18" ht="15" x14ac:dyDescent="0.25">
      <c r="A85" s="29">
        <v>2460000</v>
      </c>
      <c r="B85" s="22" t="s">
        <v>52</v>
      </c>
      <c r="C85" s="27">
        <v>42461</v>
      </c>
      <c r="D85" s="44" t="s">
        <v>169</v>
      </c>
      <c r="E85" s="22" t="s">
        <v>4</v>
      </c>
      <c r="F85" s="22" t="s">
        <v>33</v>
      </c>
      <c r="G85" s="22" t="s">
        <v>9</v>
      </c>
      <c r="H85" s="22" t="s">
        <v>170</v>
      </c>
      <c r="I85" s="22" t="s">
        <v>75</v>
      </c>
      <c r="J85" s="28" t="s">
        <v>13</v>
      </c>
      <c r="R85">
        <f t="shared" si="1"/>
        <v>2016</v>
      </c>
    </row>
    <row r="86" spans="1:18" ht="15" x14ac:dyDescent="0.25">
      <c r="A86" s="30">
        <v>7770000</v>
      </c>
      <c r="B86" s="31" t="s">
        <v>123</v>
      </c>
      <c r="C86" s="32">
        <v>42461</v>
      </c>
      <c r="D86" s="45" t="s">
        <v>171</v>
      </c>
      <c r="E86" s="31" t="s">
        <v>4</v>
      </c>
      <c r="F86" s="31" t="s">
        <v>33</v>
      </c>
      <c r="G86" s="31" t="s">
        <v>9</v>
      </c>
      <c r="H86" s="31" t="s">
        <v>109</v>
      </c>
      <c r="I86" s="31" t="s">
        <v>34</v>
      </c>
      <c r="J86" s="33" t="s">
        <v>13</v>
      </c>
      <c r="R86">
        <f t="shared" si="1"/>
        <v>2016</v>
      </c>
    </row>
    <row r="87" spans="1:18" ht="15" x14ac:dyDescent="0.25">
      <c r="A87" s="29">
        <v>9334997</v>
      </c>
      <c r="B87" s="22" t="s">
        <v>52</v>
      </c>
      <c r="C87" s="27">
        <v>42461</v>
      </c>
      <c r="D87" s="44" t="s">
        <v>41</v>
      </c>
      <c r="E87" s="22" t="s">
        <v>4</v>
      </c>
      <c r="F87" s="22" t="s">
        <v>23</v>
      </c>
      <c r="G87" s="22" t="s">
        <v>9</v>
      </c>
      <c r="H87" s="22" t="s">
        <v>109</v>
      </c>
      <c r="I87" s="22" t="s">
        <v>34</v>
      </c>
      <c r="J87" s="28" t="s">
        <v>13</v>
      </c>
      <c r="R87">
        <f t="shared" si="1"/>
        <v>2016</v>
      </c>
    </row>
    <row r="88" spans="1:18" ht="15" x14ac:dyDescent="0.25">
      <c r="A88" s="30">
        <v>1445000</v>
      </c>
      <c r="B88" s="31" t="s">
        <v>93</v>
      </c>
      <c r="C88" s="32">
        <v>42430</v>
      </c>
      <c r="D88" s="45" t="s">
        <v>172</v>
      </c>
      <c r="E88" s="31" t="s">
        <v>4</v>
      </c>
      <c r="F88" s="31" t="s">
        <v>33</v>
      </c>
      <c r="G88" s="31" t="s">
        <v>39</v>
      </c>
      <c r="H88" s="31" t="s">
        <v>109</v>
      </c>
      <c r="I88" s="31" t="s">
        <v>12</v>
      </c>
      <c r="J88" s="33" t="s">
        <v>13</v>
      </c>
      <c r="R88">
        <f t="shared" si="1"/>
        <v>2016</v>
      </c>
    </row>
    <row r="89" spans="1:18" ht="15" x14ac:dyDescent="0.25">
      <c r="A89" s="29">
        <v>3225000</v>
      </c>
      <c r="B89" s="22" t="s">
        <v>52</v>
      </c>
      <c r="C89" s="27">
        <v>42430</v>
      </c>
      <c r="D89" s="44" t="s">
        <v>173</v>
      </c>
      <c r="E89" s="22" t="s">
        <v>4</v>
      </c>
      <c r="F89" s="22" t="s">
        <v>33</v>
      </c>
      <c r="G89" s="22" t="s">
        <v>9</v>
      </c>
      <c r="H89" s="22" t="s">
        <v>109</v>
      </c>
      <c r="I89" s="22" t="s">
        <v>34</v>
      </c>
      <c r="J89" s="28" t="s">
        <v>13</v>
      </c>
      <c r="R89">
        <f t="shared" si="1"/>
        <v>2016</v>
      </c>
    </row>
    <row r="90" spans="1:18" ht="15" x14ac:dyDescent="0.25">
      <c r="A90" s="30">
        <v>4300000</v>
      </c>
      <c r="B90" s="31" t="s">
        <v>64</v>
      </c>
      <c r="C90" s="32">
        <v>42430</v>
      </c>
      <c r="D90" s="45" t="s">
        <v>172</v>
      </c>
      <c r="E90" s="31" t="s">
        <v>4</v>
      </c>
      <c r="F90" s="31" t="s">
        <v>33</v>
      </c>
      <c r="G90" s="31" t="s">
        <v>39</v>
      </c>
      <c r="H90" s="31" t="s">
        <v>109</v>
      </c>
      <c r="I90" s="31" t="s">
        <v>12</v>
      </c>
      <c r="J90" s="33" t="s">
        <v>13</v>
      </c>
      <c r="R90">
        <f t="shared" si="1"/>
        <v>2016</v>
      </c>
    </row>
    <row r="91" spans="1:18" ht="15" x14ac:dyDescent="0.25">
      <c r="A91" s="29">
        <v>4420000</v>
      </c>
      <c r="B91" s="22" t="s">
        <v>79</v>
      </c>
      <c r="C91" s="27">
        <v>42430</v>
      </c>
      <c r="D91" s="44" t="s">
        <v>174</v>
      </c>
      <c r="E91" s="22" t="s">
        <v>4</v>
      </c>
      <c r="F91" s="22" t="s">
        <v>10</v>
      </c>
      <c r="G91" s="22" t="s">
        <v>9</v>
      </c>
      <c r="H91" s="22" t="s">
        <v>90</v>
      </c>
      <c r="I91" s="22" t="s">
        <v>75</v>
      </c>
      <c r="J91" s="28" t="s">
        <v>13</v>
      </c>
      <c r="R91">
        <f t="shared" si="1"/>
        <v>2016</v>
      </c>
    </row>
    <row r="92" spans="1:18" ht="15" x14ac:dyDescent="0.25">
      <c r="A92" s="30">
        <v>1640000</v>
      </c>
      <c r="B92" s="31" t="s">
        <v>175</v>
      </c>
      <c r="C92" s="32">
        <v>42401</v>
      </c>
      <c r="D92" s="45" t="s">
        <v>176</v>
      </c>
      <c r="E92" s="31" t="s">
        <v>4</v>
      </c>
      <c r="F92" s="31"/>
      <c r="G92" s="31" t="s">
        <v>39</v>
      </c>
      <c r="H92" s="31" t="s">
        <v>66</v>
      </c>
      <c r="I92" s="31"/>
      <c r="J92" s="33" t="s">
        <v>31</v>
      </c>
      <c r="R92">
        <f t="shared" si="1"/>
        <v>2016</v>
      </c>
    </row>
    <row r="93" spans="1:18" ht="15" x14ac:dyDescent="0.25">
      <c r="A93" s="29">
        <v>4910000</v>
      </c>
      <c r="B93" s="22" t="s">
        <v>64</v>
      </c>
      <c r="C93" s="27">
        <v>42401</v>
      </c>
      <c r="D93" s="44" t="s">
        <v>177</v>
      </c>
      <c r="E93" s="22" t="s">
        <v>4</v>
      </c>
      <c r="F93" s="22" t="s">
        <v>103</v>
      </c>
      <c r="G93" s="22" t="s">
        <v>9</v>
      </c>
      <c r="H93" s="22" t="s">
        <v>109</v>
      </c>
      <c r="I93" s="22" t="s">
        <v>12</v>
      </c>
      <c r="J93" s="28" t="s">
        <v>13</v>
      </c>
      <c r="R93">
        <f t="shared" si="1"/>
        <v>2016</v>
      </c>
    </row>
    <row r="94" spans="1:18" ht="15" x14ac:dyDescent="0.25">
      <c r="A94" s="30">
        <v>5145000</v>
      </c>
      <c r="B94" s="31" t="s">
        <v>123</v>
      </c>
      <c r="C94" s="32">
        <v>42401</v>
      </c>
      <c r="D94" s="45" t="s">
        <v>178</v>
      </c>
      <c r="E94" s="31" t="s">
        <v>4</v>
      </c>
      <c r="F94" s="31" t="s">
        <v>10</v>
      </c>
      <c r="G94" s="31" t="s">
        <v>9</v>
      </c>
      <c r="H94" s="31" t="s">
        <v>109</v>
      </c>
      <c r="I94" s="31" t="s">
        <v>75</v>
      </c>
      <c r="J94" s="33" t="s">
        <v>13</v>
      </c>
      <c r="R94">
        <f t="shared" si="1"/>
        <v>2016</v>
      </c>
    </row>
    <row r="95" spans="1:18" ht="15" x14ac:dyDescent="0.25">
      <c r="A95" s="29">
        <v>7675000</v>
      </c>
      <c r="B95" s="22" t="s">
        <v>52</v>
      </c>
      <c r="C95" s="27">
        <v>42401</v>
      </c>
      <c r="D95" s="44" t="s">
        <v>179</v>
      </c>
      <c r="E95" s="22" t="s">
        <v>4</v>
      </c>
      <c r="F95" s="22" t="s">
        <v>103</v>
      </c>
      <c r="G95" s="22" t="s">
        <v>9</v>
      </c>
      <c r="H95" s="22" t="s">
        <v>40</v>
      </c>
      <c r="I95" s="22" t="s">
        <v>44</v>
      </c>
      <c r="J95" s="28" t="s">
        <v>13</v>
      </c>
      <c r="R95">
        <f t="shared" si="1"/>
        <v>2016</v>
      </c>
    </row>
    <row r="96" spans="1:18" ht="15" x14ac:dyDescent="0.25">
      <c r="A96" s="30">
        <v>7970000</v>
      </c>
      <c r="B96" s="31" t="s">
        <v>52</v>
      </c>
      <c r="C96" s="32">
        <v>42401</v>
      </c>
      <c r="D96" s="45" t="s">
        <v>180</v>
      </c>
      <c r="E96" s="31" t="s">
        <v>4</v>
      </c>
      <c r="F96" s="31" t="s">
        <v>33</v>
      </c>
      <c r="G96" s="31" t="s">
        <v>9</v>
      </c>
      <c r="H96" s="31" t="s">
        <v>109</v>
      </c>
      <c r="I96" s="31" t="s">
        <v>44</v>
      </c>
      <c r="J96" s="33" t="s">
        <v>13</v>
      </c>
      <c r="R96">
        <f t="shared" si="1"/>
        <v>2016</v>
      </c>
    </row>
    <row r="97" spans="1:18" ht="15" x14ac:dyDescent="0.25">
      <c r="A97" s="29">
        <v>8430000</v>
      </c>
      <c r="B97" s="22" t="s">
        <v>79</v>
      </c>
      <c r="C97" s="27">
        <v>42401</v>
      </c>
      <c r="D97" s="44" t="s">
        <v>181</v>
      </c>
      <c r="E97" s="22" t="s">
        <v>4</v>
      </c>
      <c r="F97" s="22" t="s">
        <v>33</v>
      </c>
      <c r="G97" s="22" t="s">
        <v>9</v>
      </c>
      <c r="H97" s="22" t="s">
        <v>182</v>
      </c>
      <c r="I97" s="22" t="s">
        <v>85</v>
      </c>
      <c r="J97" s="28" t="s">
        <v>13</v>
      </c>
      <c r="R97">
        <f t="shared" si="1"/>
        <v>2016</v>
      </c>
    </row>
    <row r="98" spans="1:18" ht="15" x14ac:dyDescent="0.25">
      <c r="A98" s="30">
        <v>9124998</v>
      </c>
      <c r="B98" s="31" t="s">
        <v>52</v>
      </c>
      <c r="C98" s="32">
        <v>42401</v>
      </c>
      <c r="D98" s="45" t="s">
        <v>183</v>
      </c>
      <c r="E98" s="31" t="s">
        <v>4</v>
      </c>
      <c r="F98" s="31" t="s">
        <v>33</v>
      </c>
      <c r="G98" s="31" t="s">
        <v>9</v>
      </c>
      <c r="H98" s="31" t="s">
        <v>109</v>
      </c>
      <c r="I98" s="31" t="s">
        <v>85</v>
      </c>
      <c r="J98" s="33" t="s">
        <v>13</v>
      </c>
      <c r="R98">
        <f t="shared" si="1"/>
        <v>2016</v>
      </c>
    </row>
    <row r="99" spans="1:18" ht="15" x14ac:dyDescent="0.25">
      <c r="A99" s="29">
        <v>270000</v>
      </c>
      <c r="B99" s="22" t="s">
        <v>167</v>
      </c>
      <c r="C99" s="27">
        <v>42370</v>
      </c>
      <c r="D99" s="44" t="s">
        <v>184</v>
      </c>
      <c r="E99" s="22" t="s">
        <v>4</v>
      </c>
      <c r="F99" s="22" t="s">
        <v>30</v>
      </c>
      <c r="G99" s="22" t="s">
        <v>39</v>
      </c>
      <c r="H99" s="22" t="s">
        <v>109</v>
      </c>
      <c r="I99" s="22"/>
      <c r="J99" s="28" t="s">
        <v>31</v>
      </c>
      <c r="R99">
        <f t="shared" si="1"/>
        <v>2016</v>
      </c>
    </row>
    <row r="100" spans="1:18" ht="15" x14ac:dyDescent="0.25">
      <c r="A100" s="30">
        <v>18415000</v>
      </c>
      <c r="B100" s="31" t="s">
        <v>60</v>
      </c>
      <c r="C100" s="32">
        <v>42370</v>
      </c>
      <c r="D100" s="45" t="s">
        <v>77</v>
      </c>
      <c r="E100" s="31" t="s">
        <v>4</v>
      </c>
      <c r="F100" s="31" t="s">
        <v>33</v>
      </c>
      <c r="G100" s="31" t="s">
        <v>9</v>
      </c>
      <c r="H100" s="31" t="s">
        <v>18</v>
      </c>
      <c r="I100" s="31" t="s">
        <v>83</v>
      </c>
      <c r="J100" s="33" t="s">
        <v>13</v>
      </c>
      <c r="R100">
        <f t="shared" si="1"/>
        <v>2016</v>
      </c>
    </row>
    <row r="101" spans="1:18" ht="15" x14ac:dyDescent="0.25">
      <c r="A101" s="29">
        <v>38055000</v>
      </c>
      <c r="B101" s="22" t="s">
        <v>52</v>
      </c>
      <c r="C101" s="27">
        <v>42370</v>
      </c>
      <c r="D101" s="44" t="s">
        <v>136</v>
      </c>
      <c r="E101" s="22" t="s">
        <v>4</v>
      </c>
      <c r="F101" s="22" t="s">
        <v>33</v>
      </c>
      <c r="G101" s="22" t="s">
        <v>9</v>
      </c>
      <c r="H101" s="22" t="s">
        <v>48</v>
      </c>
      <c r="I101" s="22" t="s">
        <v>75</v>
      </c>
      <c r="J101" s="28" t="s">
        <v>13</v>
      </c>
      <c r="R101">
        <f t="shared" si="1"/>
        <v>2016</v>
      </c>
    </row>
    <row r="102" spans="1:18" ht="15" x14ac:dyDescent="0.25">
      <c r="A102" s="30">
        <v>40960000</v>
      </c>
      <c r="B102" s="31" t="s">
        <v>123</v>
      </c>
      <c r="C102" s="32">
        <v>42370</v>
      </c>
      <c r="D102" s="45" t="s">
        <v>46</v>
      </c>
      <c r="E102" s="31" t="s">
        <v>4</v>
      </c>
      <c r="F102" s="31" t="s">
        <v>33</v>
      </c>
      <c r="G102" s="31" t="s">
        <v>9</v>
      </c>
      <c r="H102" s="31" t="s">
        <v>109</v>
      </c>
      <c r="I102" s="31" t="s">
        <v>135</v>
      </c>
      <c r="J102" s="33" t="s">
        <v>13</v>
      </c>
      <c r="R102">
        <f t="shared" si="1"/>
        <v>2016</v>
      </c>
    </row>
    <row r="103" spans="1:18" ht="15" x14ac:dyDescent="0.25">
      <c r="A103" s="29">
        <v>853000</v>
      </c>
      <c r="B103" s="22" t="s">
        <v>64</v>
      </c>
      <c r="C103" s="27">
        <v>42353</v>
      </c>
      <c r="D103" s="44" t="s">
        <v>185</v>
      </c>
      <c r="E103" s="22" t="s">
        <v>4</v>
      </c>
      <c r="F103" s="22" t="s">
        <v>186</v>
      </c>
      <c r="G103" s="22" t="s">
        <v>39</v>
      </c>
      <c r="H103" s="22" t="s">
        <v>24</v>
      </c>
      <c r="I103" s="22"/>
      <c r="J103" s="28" t="s">
        <v>31</v>
      </c>
      <c r="R103">
        <f t="shared" si="1"/>
        <v>2015</v>
      </c>
    </row>
    <row r="104" spans="1:18" ht="15" x14ac:dyDescent="0.25">
      <c r="A104" s="30">
        <v>2630000</v>
      </c>
      <c r="B104" s="31" t="s">
        <v>187</v>
      </c>
      <c r="C104" s="32">
        <v>42339</v>
      </c>
      <c r="D104" s="45" t="s">
        <v>188</v>
      </c>
      <c r="E104" s="31" t="s">
        <v>4</v>
      </c>
      <c r="F104" s="31" t="s">
        <v>10</v>
      </c>
      <c r="G104" s="31" t="s">
        <v>9</v>
      </c>
      <c r="H104" s="31" t="s">
        <v>149</v>
      </c>
      <c r="I104" s="31" t="s">
        <v>85</v>
      </c>
      <c r="J104" s="33" t="s">
        <v>13</v>
      </c>
      <c r="R104">
        <f t="shared" si="1"/>
        <v>2015</v>
      </c>
    </row>
    <row r="105" spans="1:18" ht="15" x14ac:dyDescent="0.25">
      <c r="A105" s="29">
        <v>3680000</v>
      </c>
      <c r="B105" s="22" t="s">
        <v>189</v>
      </c>
      <c r="C105" s="27">
        <v>42339</v>
      </c>
      <c r="D105" s="44" t="s">
        <v>146</v>
      </c>
      <c r="E105" s="22" t="s">
        <v>4</v>
      </c>
      <c r="F105" s="22" t="s">
        <v>103</v>
      </c>
      <c r="G105" s="22" t="s">
        <v>16</v>
      </c>
      <c r="H105" s="22" t="s">
        <v>54</v>
      </c>
      <c r="I105" s="22" t="s">
        <v>75</v>
      </c>
      <c r="J105" s="28" t="s">
        <v>13</v>
      </c>
      <c r="R105">
        <f t="shared" si="1"/>
        <v>2015</v>
      </c>
    </row>
    <row r="106" spans="1:18" ht="15" x14ac:dyDescent="0.25">
      <c r="A106" s="30">
        <v>3725000</v>
      </c>
      <c r="B106" s="31" t="s">
        <v>187</v>
      </c>
      <c r="C106" s="32">
        <v>42339</v>
      </c>
      <c r="D106" s="45" t="s">
        <v>190</v>
      </c>
      <c r="E106" s="31" t="s">
        <v>4</v>
      </c>
      <c r="F106" s="31" t="s">
        <v>129</v>
      </c>
      <c r="G106" s="31" t="s">
        <v>191</v>
      </c>
      <c r="H106" s="31" t="s">
        <v>149</v>
      </c>
      <c r="I106" s="31" t="s">
        <v>192</v>
      </c>
      <c r="J106" s="33" t="s">
        <v>13</v>
      </c>
      <c r="R106">
        <f t="shared" si="1"/>
        <v>2015</v>
      </c>
    </row>
    <row r="107" spans="1:18" ht="15" x14ac:dyDescent="0.25">
      <c r="A107" s="29">
        <v>7435000</v>
      </c>
      <c r="B107" s="22" t="s">
        <v>187</v>
      </c>
      <c r="C107" s="27">
        <v>42339</v>
      </c>
      <c r="D107" s="44" t="s">
        <v>193</v>
      </c>
      <c r="E107" s="22" t="s">
        <v>4</v>
      </c>
      <c r="F107" s="22" t="s">
        <v>33</v>
      </c>
      <c r="G107" s="22" t="s">
        <v>9</v>
      </c>
      <c r="H107" s="22" t="s">
        <v>48</v>
      </c>
      <c r="I107" s="22" t="s">
        <v>192</v>
      </c>
      <c r="J107" s="28" t="s">
        <v>13</v>
      </c>
      <c r="R107">
        <f t="shared" si="1"/>
        <v>2015</v>
      </c>
    </row>
    <row r="108" spans="1:18" ht="15" x14ac:dyDescent="0.25">
      <c r="A108" s="30">
        <v>7754999</v>
      </c>
      <c r="B108" s="31" t="s">
        <v>187</v>
      </c>
      <c r="C108" s="32">
        <v>42339</v>
      </c>
      <c r="D108" s="45" t="s">
        <v>51</v>
      </c>
      <c r="E108" s="31" t="s">
        <v>4</v>
      </c>
      <c r="F108" s="31" t="s">
        <v>33</v>
      </c>
      <c r="G108" s="31" t="s">
        <v>9</v>
      </c>
      <c r="H108" s="31" t="s">
        <v>109</v>
      </c>
      <c r="I108" s="31" t="s">
        <v>194</v>
      </c>
      <c r="J108" s="33" t="s">
        <v>13</v>
      </c>
      <c r="R108">
        <f t="shared" si="1"/>
        <v>2015</v>
      </c>
    </row>
    <row r="109" spans="1:18" ht="15" x14ac:dyDescent="0.25">
      <c r="A109" s="29">
        <v>8915000</v>
      </c>
      <c r="B109" s="22" t="s">
        <v>187</v>
      </c>
      <c r="C109" s="27">
        <v>42339</v>
      </c>
      <c r="D109" s="44" t="s">
        <v>53</v>
      </c>
      <c r="E109" s="22" t="s">
        <v>4</v>
      </c>
      <c r="F109" s="22" t="s">
        <v>33</v>
      </c>
      <c r="G109" s="22" t="s">
        <v>9</v>
      </c>
      <c r="H109" s="22" t="s">
        <v>54</v>
      </c>
      <c r="I109" s="22" t="s">
        <v>36</v>
      </c>
      <c r="J109" s="28" t="s">
        <v>13</v>
      </c>
      <c r="R109">
        <f t="shared" si="1"/>
        <v>2015</v>
      </c>
    </row>
    <row r="110" spans="1:18" ht="15" x14ac:dyDescent="0.25">
      <c r="A110" s="30">
        <v>284000</v>
      </c>
      <c r="B110" s="31" t="s">
        <v>189</v>
      </c>
      <c r="C110" s="32">
        <v>42309</v>
      </c>
      <c r="D110" s="45" t="s">
        <v>195</v>
      </c>
      <c r="E110" s="31" t="s">
        <v>4</v>
      </c>
      <c r="F110" s="31" t="s">
        <v>196</v>
      </c>
      <c r="G110" s="31" t="s">
        <v>39</v>
      </c>
      <c r="H110" s="31" t="s">
        <v>182</v>
      </c>
      <c r="I110" s="31"/>
      <c r="J110" s="33" t="s">
        <v>31</v>
      </c>
      <c r="R110">
        <f t="shared" si="1"/>
        <v>2015</v>
      </c>
    </row>
    <row r="111" spans="1:18" ht="15" x14ac:dyDescent="0.25">
      <c r="A111" s="29">
        <v>800000</v>
      </c>
      <c r="B111" s="22" t="s">
        <v>197</v>
      </c>
      <c r="C111" s="27">
        <v>42309</v>
      </c>
      <c r="D111" s="44" t="s">
        <v>198</v>
      </c>
      <c r="E111" s="22" t="s">
        <v>4</v>
      </c>
      <c r="F111" s="22" t="s">
        <v>30</v>
      </c>
      <c r="G111" s="22" t="s">
        <v>199</v>
      </c>
      <c r="H111" s="22" t="s">
        <v>109</v>
      </c>
      <c r="I111" s="22"/>
      <c r="J111" s="28" t="s">
        <v>31</v>
      </c>
      <c r="R111">
        <f t="shared" si="1"/>
        <v>2015</v>
      </c>
    </row>
    <row r="112" spans="1:18" ht="15" x14ac:dyDescent="0.25">
      <c r="A112" s="30">
        <v>5650000</v>
      </c>
      <c r="B112" s="31" t="s">
        <v>187</v>
      </c>
      <c r="C112" s="32">
        <v>42309</v>
      </c>
      <c r="D112" s="45" t="s">
        <v>168</v>
      </c>
      <c r="E112" s="31" t="s">
        <v>4</v>
      </c>
      <c r="F112" s="31" t="s">
        <v>103</v>
      </c>
      <c r="G112" s="31" t="s">
        <v>9</v>
      </c>
      <c r="H112" s="31" t="s">
        <v>182</v>
      </c>
      <c r="I112" s="31" t="s">
        <v>19</v>
      </c>
      <c r="J112" s="33" t="s">
        <v>13</v>
      </c>
      <c r="R112">
        <f t="shared" si="1"/>
        <v>2015</v>
      </c>
    </row>
    <row r="113" spans="1:18" ht="15" x14ac:dyDescent="0.25">
      <c r="A113" s="29">
        <v>7060000</v>
      </c>
      <c r="B113" s="22" t="s">
        <v>187</v>
      </c>
      <c r="C113" s="27">
        <v>42309</v>
      </c>
      <c r="D113" s="44" t="s">
        <v>8</v>
      </c>
      <c r="E113" s="22" t="s">
        <v>4</v>
      </c>
      <c r="F113" s="22" t="s">
        <v>10</v>
      </c>
      <c r="G113" s="22" t="s">
        <v>9</v>
      </c>
      <c r="H113" s="22" t="s">
        <v>109</v>
      </c>
      <c r="I113" s="22" t="s">
        <v>192</v>
      </c>
      <c r="J113" s="28" t="s">
        <v>13</v>
      </c>
      <c r="R113">
        <f t="shared" si="1"/>
        <v>2015</v>
      </c>
    </row>
    <row r="114" spans="1:18" ht="15" x14ac:dyDescent="0.25">
      <c r="A114" s="30">
        <v>8045000</v>
      </c>
      <c r="B114" s="31" t="s">
        <v>187</v>
      </c>
      <c r="C114" s="32">
        <v>42309</v>
      </c>
      <c r="D114" s="45" t="s">
        <v>200</v>
      </c>
      <c r="E114" s="31" t="s">
        <v>4</v>
      </c>
      <c r="F114" s="31" t="s">
        <v>10</v>
      </c>
      <c r="G114" s="31" t="s">
        <v>9</v>
      </c>
      <c r="H114" s="31" t="s">
        <v>109</v>
      </c>
      <c r="I114" s="31" t="s">
        <v>36</v>
      </c>
      <c r="J114" s="33" t="s">
        <v>13</v>
      </c>
      <c r="R114">
        <f t="shared" si="1"/>
        <v>2015</v>
      </c>
    </row>
    <row r="115" spans="1:18" ht="15" x14ac:dyDescent="0.25">
      <c r="A115" s="29">
        <v>8859999</v>
      </c>
      <c r="B115" s="22" t="s">
        <v>187</v>
      </c>
      <c r="C115" s="27">
        <v>42309</v>
      </c>
      <c r="D115" s="44" t="s">
        <v>169</v>
      </c>
      <c r="E115" s="22" t="s">
        <v>4</v>
      </c>
      <c r="F115" s="22" t="s">
        <v>33</v>
      </c>
      <c r="G115" s="22" t="s">
        <v>9</v>
      </c>
      <c r="H115" s="22" t="s">
        <v>201</v>
      </c>
      <c r="I115" s="22" t="s">
        <v>83</v>
      </c>
      <c r="J115" s="28" t="s">
        <v>13</v>
      </c>
      <c r="R115">
        <f t="shared" si="1"/>
        <v>2015</v>
      </c>
    </row>
    <row r="116" spans="1:18" ht="15" x14ac:dyDescent="0.25">
      <c r="A116" s="30">
        <v>2705000</v>
      </c>
      <c r="B116" s="31" t="s">
        <v>202</v>
      </c>
      <c r="C116" s="32">
        <v>42278</v>
      </c>
      <c r="D116" s="45" t="s">
        <v>203</v>
      </c>
      <c r="E116" s="31" t="s">
        <v>4</v>
      </c>
      <c r="F116" s="31" t="s">
        <v>10</v>
      </c>
      <c r="G116" s="31" t="s">
        <v>9</v>
      </c>
      <c r="H116" s="31" t="s">
        <v>109</v>
      </c>
      <c r="I116" s="31" t="s">
        <v>204</v>
      </c>
      <c r="J116" s="33" t="s">
        <v>13</v>
      </c>
      <c r="R116">
        <f t="shared" si="1"/>
        <v>2015</v>
      </c>
    </row>
    <row r="117" spans="1:18" ht="15" x14ac:dyDescent="0.25">
      <c r="A117" s="29">
        <v>9229994</v>
      </c>
      <c r="B117" s="22" t="s">
        <v>187</v>
      </c>
      <c r="C117" s="27">
        <v>42278</v>
      </c>
      <c r="D117" s="44" t="s">
        <v>38</v>
      </c>
      <c r="E117" s="22" t="s">
        <v>4</v>
      </c>
      <c r="F117" s="22" t="s">
        <v>33</v>
      </c>
      <c r="G117" s="22" t="s">
        <v>9</v>
      </c>
      <c r="H117" s="22" t="s">
        <v>182</v>
      </c>
      <c r="I117" s="22" t="s">
        <v>75</v>
      </c>
      <c r="J117" s="28" t="s">
        <v>13</v>
      </c>
      <c r="R117">
        <f t="shared" si="1"/>
        <v>2015</v>
      </c>
    </row>
    <row r="118" spans="1:18" ht="15" x14ac:dyDescent="0.25">
      <c r="A118" s="30">
        <v>881000</v>
      </c>
      <c r="B118" s="31" t="s">
        <v>205</v>
      </c>
      <c r="C118" s="32">
        <v>42277</v>
      </c>
      <c r="D118" s="45" t="s">
        <v>206</v>
      </c>
      <c r="E118" s="31" t="s">
        <v>4</v>
      </c>
      <c r="F118" s="31" t="s">
        <v>10</v>
      </c>
      <c r="G118" s="31" t="s">
        <v>39</v>
      </c>
      <c r="H118" s="31" t="s">
        <v>207</v>
      </c>
      <c r="I118" s="31"/>
      <c r="J118" s="33" t="s">
        <v>31</v>
      </c>
      <c r="R118">
        <f t="shared" si="1"/>
        <v>2015</v>
      </c>
    </row>
    <row r="119" spans="1:18" ht="15" x14ac:dyDescent="0.25">
      <c r="A119" s="29">
        <v>1369000</v>
      </c>
      <c r="B119" s="22" t="s">
        <v>208</v>
      </c>
      <c r="C119" s="27">
        <v>42277</v>
      </c>
      <c r="D119" s="44" t="s">
        <v>206</v>
      </c>
      <c r="E119" s="22" t="s">
        <v>4</v>
      </c>
      <c r="F119" s="22" t="s">
        <v>10</v>
      </c>
      <c r="G119" s="22" t="s">
        <v>39</v>
      </c>
      <c r="H119" s="22" t="s">
        <v>207</v>
      </c>
      <c r="I119" s="22"/>
      <c r="J119" s="28" t="s">
        <v>31</v>
      </c>
      <c r="R119">
        <f t="shared" si="1"/>
        <v>2015</v>
      </c>
    </row>
    <row r="120" spans="1:18" ht="15" x14ac:dyDescent="0.25">
      <c r="A120" s="30">
        <v>357000</v>
      </c>
      <c r="B120" s="31" t="s">
        <v>189</v>
      </c>
      <c r="C120" s="32">
        <v>42248</v>
      </c>
      <c r="D120" s="45" t="s">
        <v>209</v>
      </c>
      <c r="E120" s="31" t="s">
        <v>4</v>
      </c>
      <c r="F120" s="31" t="s">
        <v>210</v>
      </c>
      <c r="G120" s="31" t="s">
        <v>120</v>
      </c>
      <c r="H120" s="31" t="s">
        <v>66</v>
      </c>
      <c r="I120" s="31"/>
      <c r="J120" s="33" t="s">
        <v>31</v>
      </c>
      <c r="R120">
        <f t="shared" si="1"/>
        <v>2015</v>
      </c>
    </row>
    <row r="121" spans="1:18" ht="15" x14ac:dyDescent="0.25">
      <c r="A121" s="29">
        <v>410000</v>
      </c>
      <c r="B121" s="22" t="s">
        <v>211</v>
      </c>
      <c r="C121" s="27">
        <v>42248</v>
      </c>
      <c r="D121" s="44" t="s">
        <v>212</v>
      </c>
      <c r="E121" s="22" t="s">
        <v>4</v>
      </c>
      <c r="F121" s="22" t="s">
        <v>103</v>
      </c>
      <c r="G121" s="22" t="s">
        <v>120</v>
      </c>
      <c r="H121" s="22" t="s">
        <v>24</v>
      </c>
      <c r="I121" s="22"/>
      <c r="J121" s="28" t="s">
        <v>31</v>
      </c>
      <c r="R121">
        <f t="shared" si="1"/>
        <v>2015</v>
      </c>
    </row>
    <row r="122" spans="1:18" ht="15" x14ac:dyDescent="0.25">
      <c r="A122" s="30">
        <v>505000</v>
      </c>
      <c r="B122" s="31" t="s">
        <v>213</v>
      </c>
      <c r="C122" s="32">
        <v>42248</v>
      </c>
      <c r="D122" s="45" t="s">
        <v>209</v>
      </c>
      <c r="E122" s="31" t="s">
        <v>4</v>
      </c>
      <c r="F122" s="31" t="s">
        <v>210</v>
      </c>
      <c r="G122" s="31" t="s">
        <v>120</v>
      </c>
      <c r="H122" s="31" t="s">
        <v>66</v>
      </c>
      <c r="I122" s="31"/>
      <c r="J122" s="33" t="s">
        <v>31</v>
      </c>
      <c r="R122">
        <f t="shared" si="1"/>
        <v>2015</v>
      </c>
    </row>
    <row r="123" spans="1:18" ht="15" x14ac:dyDescent="0.25">
      <c r="A123" s="29">
        <v>2750000</v>
      </c>
      <c r="B123" s="22" t="s">
        <v>197</v>
      </c>
      <c r="C123" s="27">
        <v>42248</v>
      </c>
      <c r="D123" s="44" t="s">
        <v>214</v>
      </c>
      <c r="E123" s="22" t="s">
        <v>4</v>
      </c>
      <c r="F123" s="22" t="s">
        <v>103</v>
      </c>
      <c r="G123" s="22" t="s">
        <v>9</v>
      </c>
      <c r="H123" s="22" t="s">
        <v>201</v>
      </c>
      <c r="I123" s="22" t="s">
        <v>44</v>
      </c>
      <c r="J123" s="28" t="s">
        <v>13</v>
      </c>
      <c r="R123">
        <f t="shared" si="1"/>
        <v>2015</v>
      </c>
    </row>
    <row r="124" spans="1:18" ht="15" x14ac:dyDescent="0.25">
      <c r="A124" s="30">
        <v>5000000</v>
      </c>
      <c r="B124" s="31" t="s">
        <v>215</v>
      </c>
      <c r="C124" s="32">
        <v>42248</v>
      </c>
      <c r="D124" s="45" t="s">
        <v>131</v>
      </c>
      <c r="E124" s="31" t="s">
        <v>4</v>
      </c>
      <c r="F124" s="31" t="s">
        <v>10</v>
      </c>
      <c r="G124" s="31" t="s">
        <v>9</v>
      </c>
      <c r="H124" s="31" t="s">
        <v>201</v>
      </c>
      <c r="I124" s="31" t="s">
        <v>44</v>
      </c>
      <c r="J124" s="33" t="s">
        <v>13</v>
      </c>
      <c r="R124">
        <f t="shared" si="1"/>
        <v>2015</v>
      </c>
    </row>
    <row r="125" spans="1:18" ht="15" x14ac:dyDescent="0.25">
      <c r="A125" s="29">
        <v>5990000</v>
      </c>
      <c r="B125" s="22" t="s">
        <v>216</v>
      </c>
      <c r="C125" s="27">
        <v>42248</v>
      </c>
      <c r="D125" s="44" t="s">
        <v>217</v>
      </c>
      <c r="E125" s="22" t="s">
        <v>4</v>
      </c>
      <c r="F125" s="22" t="s">
        <v>33</v>
      </c>
      <c r="G125" s="22" t="s">
        <v>9</v>
      </c>
      <c r="H125" s="22" t="s">
        <v>90</v>
      </c>
      <c r="I125" s="22" t="s">
        <v>36</v>
      </c>
      <c r="J125" s="28" t="s">
        <v>13</v>
      </c>
      <c r="R125">
        <f t="shared" si="1"/>
        <v>2015</v>
      </c>
    </row>
    <row r="126" spans="1:18" ht="15" x14ac:dyDescent="0.25">
      <c r="A126" s="30">
        <v>7710000</v>
      </c>
      <c r="B126" s="31" t="s">
        <v>215</v>
      </c>
      <c r="C126" s="32">
        <v>42248</v>
      </c>
      <c r="D126" s="45" t="s">
        <v>42</v>
      </c>
      <c r="E126" s="31" t="s">
        <v>4</v>
      </c>
      <c r="F126" s="31" t="s">
        <v>10</v>
      </c>
      <c r="G126" s="31" t="s">
        <v>9</v>
      </c>
      <c r="H126" s="31" t="s">
        <v>43</v>
      </c>
      <c r="I126" s="31" t="s">
        <v>83</v>
      </c>
      <c r="J126" s="33" t="s">
        <v>13</v>
      </c>
      <c r="R126">
        <f t="shared" si="1"/>
        <v>2015</v>
      </c>
    </row>
    <row r="127" spans="1:18" ht="15" x14ac:dyDescent="0.25">
      <c r="A127" s="29">
        <v>19335000</v>
      </c>
      <c r="B127" s="22" t="s">
        <v>218</v>
      </c>
      <c r="C127" s="27">
        <v>42248</v>
      </c>
      <c r="D127" s="44" t="s">
        <v>102</v>
      </c>
      <c r="E127" s="22" t="s">
        <v>4</v>
      </c>
      <c r="F127" s="22" t="s">
        <v>103</v>
      </c>
      <c r="G127" s="22" t="s">
        <v>9</v>
      </c>
      <c r="H127" s="22" t="s">
        <v>24</v>
      </c>
      <c r="I127" s="22" t="s">
        <v>44</v>
      </c>
      <c r="J127" s="28" t="s">
        <v>13</v>
      </c>
      <c r="R127">
        <f t="shared" si="1"/>
        <v>2015</v>
      </c>
    </row>
    <row r="128" spans="1:18" ht="15" x14ac:dyDescent="0.25">
      <c r="A128" s="30">
        <v>1060000</v>
      </c>
      <c r="B128" s="31" t="s">
        <v>219</v>
      </c>
      <c r="C128" s="32">
        <v>42231</v>
      </c>
      <c r="D128" s="45" t="s">
        <v>114</v>
      </c>
      <c r="E128" s="31" t="s">
        <v>4</v>
      </c>
      <c r="F128" s="31" t="s">
        <v>30</v>
      </c>
      <c r="G128" s="31" t="s">
        <v>9</v>
      </c>
      <c r="H128" s="31" t="s">
        <v>24</v>
      </c>
      <c r="I128" s="31"/>
      <c r="J128" s="33" t="s">
        <v>31</v>
      </c>
      <c r="R128">
        <f t="shared" si="1"/>
        <v>2015</v>
      </c>
    </row>
    <row r="129" spans="1:18" ht="15" x14ac:dyDescent="0.25">
      <c r="A129" s="29">
        <v>2710000</v>
      </c>
      <c r="B129" s="22" t="s">
        <v>220</v>
      </c>
      <c r="C129" s="27">
        <v>42217</v>
      </c>
      <c r="D129" s="44" t="s">
        <v>131</v>
      </c>
      <c r="E129" s="22" t="s">
        <v>4</v>
      </c>
      <c r="F129" s="22" t="s">
        <v>10</v>
      </c>
      <c r="G129" s="22" t="s">
        <v>9</v>
      </c>
      <c r="H129" s="22" t="s">
        <v>221</v>
      </c>
      <c r="I129" s="22" t="s">
        <v>222</v>
      </c>
      <c r="J129" s="28" t="s">
        <v>13</v>
      </c>
      <c r="R129">
        <f t="shared" si="1"/>
        <v>2015</v>
      </c>
    </row>
    <row r="130" spans="1:18" ht="15" x14ac:dyDescent="0.25">
      <c r="A130" s="30">
        <v>2950000</v>
      </c>
      <c r="B130" s="31" t="s">
        <v>216</v>
      </c>
      <c r="C130" s="32">
        <v>42217</v>
      </c>
      <c r="D130" s="45" t="s">
        <v>154</v>
      </c>
      <c r="E130" s="31" t="s">
        <v>4</v>
      </c>
      <c r="F130" s="31" t="s">
        <v>33</v>
      </c>
      <c r="G130" s="31" t="s">
        <v>9</v>
      </c>
      <c r="H130" s="31" t="s">
        <v>109</v>
      </c>
      <c r="I130" s="31" t="s">
        <v>19</v>
      </c>
      <c r="J130" s="33" t="s">
        <v>13</v>
      </c>
      <c r="R130">
        <f t="shared" si="1"/>
        <v>2015</v>
      </c>
    </row>
    <row r="131" spans="1:18" ht="15" x14ac:dyDescent="0.25">
      <c r="A131" s="29">
        <v>3000000</v>
      </c>
      <c r="B131" s="22" t="s">
        <v>216</v>
      </c>
      <c r="C131" s="27">
        <v>42217</v>
      </c>
      <c r="D131" s="44" t="s">
        <v>164</v>
      </c>
      <c r="E131" s="22" t="s">
        <v>4</v>
      </c>
      <c r="F131" s="22" t="s">
        <v>10</v>
      </c>
      <c r="G131" s="22" t="s">
        <v>9</v>
      </c>
      <c r="H131" s="22" t="s">
        <v>182</v>
      </c>
      <c r="I131" s="22" t="s">
        <v>223</v>
      </c>
      <c r="J131" s="28" t="s">
        <v>13</v>
      </c>
      <c r="R131">
        <f t="shared" si="1"/>
        <v>2015</v>
      </c>
    </row>
    <row r="132" spans="1:18" ht="15" x14ac:dyDescent="0.25">
      <c r="A132" s="30">
        <v>3765000</v>
      </c>
      <c r="B132" s="31" t="s">
        <v>216</v>
      </c>
      <c r="C132" s="32">
        <v>42217</v>
      </c>
      <c r="D132" s="45" t="s">
        <v>224</v>
      </c>
      <c r="E132" s="31" t="s">
        <v>4</v>
      </c>
      <c r="F132" s="31" t="s">
        <v>33</v>
      </c>
      <c r="G132" s="31" t="s">
        <v>9</v>
      </c>
      <c r="H132" s="31" t="s">
        <v>90</v>
      </c>
      <c r="I132" s="31" t="s">
        <v>75</v>
      </c>
      <c r="J132" s="33" t="s">
        <v>13</v>
      </c>
      <c r="R132">
        <f t="shared" ref="R132:R195" si="2">IF(C132="","",YEAR(C132))</f>
        <v>2015</v>
      </c>
    </row>
    <row r="133" spans="1:18" ht="15" x14ac:dyDescent="0.25">
      <c r="A133" s="29">
        <v>4845000</v>
      </c>
      <c r="B133" s="22" t="s">
        <v>202</v>
      </c>
      <c r="C133" s="27">
        <v>42217</v>
      </c>
      <c r="D133" s="44" t="s">
        <v>94</v>
      </c>
      <c r="E133" s="22" t="s">
        <v>4</v>
      </c>
      <c r="F133" s="22" t="s">
        <v>103</v>
      </c>
      <c r="G133" s="22" t="s">
        <v>9</v>
      </c>
      <c r="H133" s="22" t="s">
        <v>66</v>
      </c>
      <c r="I133" s="22" t="s">
        <v>19</v>
      </c>
      <c r="J133" s="28" t="s">
        <v>13</v>
      </c>
      <c r="R133">
        <f t="shared" si="2"/>
        <v>2015</v>
      </c>
    </row>
    <row r="134" spans="1:18" ht="15" x14ac:dyDescent="0.25">
      <c r="A134" s="30">
        <v>5770000</v>
      </c>
      <c r="B134" s="31" t="s">
        <v>187</v>
      </c>
      <c r="C134" s="32">
        <v>42217</v>
      </c>
      <c r="D134" s="45" t="s">
        <v>225</v>
      </c>
      <c r="E134" s="31" t="s">
        <v>4</v>
      </c>
      <c r="F134" s="31" t="s">
        <v>103</v>
      </c>
      <c r="G134" s="31" t="s">
        <v>9</v>
      </c>
      <c r="H134" s="31" t="s">
        <v>66</v>
      </c>
      <c r="I134" s="31" t="s">
        <v>75</v>
      </c>
      <c r="J134" s="33" t="s">
        <v>13</v>
      </c>
      <c r="R134">
        <f t="shared" si="2"/>
        <v>2015</v>
      </c>
    </row>
    <row r="135" spans="1:18" ht="15" x14ac:dyDescent="0.25">
      <c r="A135" s="29">
        <v>8145000</v>
      </c>
      <c r="B135" s="22" t="s">
        <v>216</v>
      </c>
      <c r="C135" s="27">
        <v>42217</v>
      </c>
      <c r="D135" s="44" t="s">
        <v>84</v>
      </c>
      <c r="E135" s="22" t="s">
        <v>4</v>
      </c>
      <c r="F135" s="22" t="s">
        <v>33</v>
      </c>
      <c r="G135" s="22" t="s">
        <v>9</v>
      </c>
      <c r="H135" s="22" t="s">
        <v>109</v>
      </c>
      <c r="I135" s="22" t="s">
        <v>44</v>
      </c>
      <c r="J135" s="28" t="s">
        <v>13</v>
      </c>
      <c r="R135">
        <f t="shared" si="2"/>
        <v>2015</v>
      </c>
    </row>
    <row r="136" spans="1:18" ht="15" x14ac:dyDescent="0.25">
      <c r="A136" s="30">
        <v>8240000</v>
      </c>
      <c r="B136" s="31" t="s">
        <v>226</v>
      </c>
      <c r="C136" s="32">
        <v>42217</v>
      </c>
      <c r="D136" s="45" t="s">
        <v>102</v>
      </c>
      <c r="E136" s="31" t="s">
        <v>4</v>
      </c>
      <c r="F136" s="31" t="s">
        <v>103</v>
      </c>
      <c r="G136" s="31" t="s">
        <v>9</v>
      </c>
      <c r="H136" s="31" t="s">
        <v>24</v>
      </c>
      <c r="I136" s="31" t="s">
        <v>75</v>
      </c>
      <c r="J136" s="33" t="s">
        <v>13</v>
      </c>
      <c r="R136">
        <f t="shared" si="2"/>
        <v>2015</v>
      </c>
    </row>
    <row r="137" spans="1:18" ht="15" x14ac:dyDescent="0.25">
      <c r="A137" s="29">
        <v>9004999</v>
      </c>
      <c r="B137" s="22" t="s">
        <v>187</v>
      </c>
      <c r="C137" s="27">
        <v>42217</v>
      </c>
      <c r="D137" s="44" t="s">
        <v>183</v>
      </c>
      <c r="E137" s="22" t="s">
        <v>4</v>
      </c>
      <c r="F137" s="22" t="s">
        <v>33</v>
      </c>
      <c r="G137" s="22" t="s">
        <v>9</v>
      </c>
      <c r="H137" s="22" t="s">
        <v>109</v>
      </c>
      <c r="I137" s="22" t="s">
        <v>85</v>
      </c>
      <c r="J137" s="28" t="s">
        <v>13</v>
      </c>
      <c r="R137">
        <f t="shared" si="2"/>
        <v>2015</v>
      </c>
    </row>
    <row r="138" spans="1:18" ht="15" x14ac:dyDescent="0.25">
      <c r="A138" s="30">
        <v>9590000</v>
      </c>
      <c r="B138" s="31" t="s">
        <v>216</v>
      </c>
      <c r="C138" s="32">
        <v>42217</v>
      </c>
      <c r="D138" s="45" t="s">
        <v>132</v>
      </c>
      <c r="E138" s="31" t="s">
        <v>4</v>
      </c>
      <c r="F138" s="31" t="s">
        <v>133</v>
      </c>
      <c r="G138" s="31" t="s">
        <v>9</v>
      </c>
      <c r="H138" s="31" t="s">
        <v>134</v>
      </c>
      <c r="I138" s="31" t="s">
        <v>204</v>
      </c>
      <c r="J138" s="33" t="s">
        <v>13</v>
      </c>
      <c r="R138">
        <f t="shared" si="2"/>
        <v>2015</v>
      </c>
    </row>
    <row r="139" spans="1:18" ht="15" x14ac:dyDescent="0.25">
      <c r="A139" s="29">
        <v>54785000</v>
      </c>
      <c r="B139" s="22" t="s">
        <v>216</v>
      </c>
      <c r="C139" s="27">
        <v>42217</v>
      </c>
      <c r="D139" s="44" t="s">
        <v>165</v>
      </c>
      <c r="E139" s="22" t="s">
        <v>4</v>
      </c>
      <c r="F139" s="22" t="s">
        <v>33</v>
      </c>
      <c r="G139" s="22" t="s">
        <v>9</v>
      </c>
      <c r="H139" s="22" t="s">
        <v>109</v>
      </c>
      <c r="I139" s="22" t="s">
        <v>135</v>
      </c>
      <c r="J139" s="28" t="s">
        <v>13</v>
      </c>
      <c r="R139">
        <f t="shared" si="2"/>
        <v>2015</v>
      </c>
    </row>
    <row r="140" spans="1:18" ht="15" x14ac:dyDescent="0.25">
      <c r="A140" s="30">
        <v>895000</v>
      </c>
      <c r="B140" s="31" t="s">
        <v>227</v>
      </c>
      <c r="C140" s="32">
        <v>42201</v>
      </c>
      <c r="D140" s="45" t="s">
        <v>228</v>
      </c>
      <c r="E140" s="31" t="s">
        <v>4</v>
      </c>
      <c r="F140" s="31" t="s">
        <v>103</v>
      </c>
      <c r="G140" s="31" t="s">
        <v>199</v>
      </c>
      <c r="H140" s="31" t="s">
        <v>58</v>
      </c>
      <c r="I140" s="31"/>
      <c r="J140" s="33" t="s">
        <v>31</v>
      </c>
      <c r="R140">
        <f t="shared" si="2"/>
        <v>2015</v>
      </c>
    </row>
    <row r="141" spans="1:18" ht="15" x14ac:dyDescent="0.25">
      <c r="A141" s="29">
        <v>310000</v>
      </c>
      <c r="B141" s="22" t="s">
        <v>229</v>
      </c>
      <c r="C141" s="27">
        <v>42186</v>
      </c>
      <c r="D141" s="44" t="s">
        <v>41</v>
      </c>
      <c r="E141" s="22" t="s">
        <v>4</v>
      </c>
      <c r="F141" s="22" t="s">
        <v>230</v>
      </c>
      <c r="G141" s="22" t="s">
        <v>39</v>
      </c>
      <c r="H141" s="22" t="s">
        <v>109</v>
      </c>
      <c r="I141" s="22"/>
      <c r="J141" s="28" t="s">
        <v>31</v>
      </c>
      <c r="R141">
        <f t="shared" si="2"/>
        <v>2015</v>
      </c>
    </row>
    <row r="142" spans="1:18" ht="15" x14ac:dyDescent="0.25">
      <c r="A142" s="30">
        <v>2010000</v>
      </c>
      <c r="B142" s="31" t="s">
        <v>231</v>
      </c>
      <c r="C142" s="32">
        <v>42186</v>
      </c>
      <c r="D142" s="45" t="s">
        <v>67</v>
      </c>
      <c r="E142" s="31" t="s">
        <v>4</v>
      </c>
      <c r="F142" s="31" t="s">
        <v>33</v>
      </c>
      <c r="G142" s="31" t="s">
        <v>9</v>
      </c>
      <c r="H142" s="31" t="s">
        <v>48</v>
      </c>
      <c r="I142" s="31" t="s">
        <v>68</v>
      </c>
      <c r="J142" s="33" t="s">
        <v>13</v>
      </c>
      <c r="R142">
        <f t="shared" si="2"/>
        <v>2015</v>
      </c>
    </row>
    <row r="143" spans="1:18" ht="15" x14ac:dyDescent="0.25">
      <c r="A143" s="29">
        <v>2250000</v>
      </c>
      <c r="B143" s="22" t="s">
        <v>231</v>
      </c>
      <c r="C143" s="27">
        <v>42186</v>
      </c>
      <c r="D143" s="44" t="s">
        <v>41</v>
      </c>
      <c r="E143" s="22" t="s">
        <v>4</v>
      </c>
      <c r="F143" s="22" t="s">
        <v>103</v>
      </c>
      <c r="G143" s="22" t="s">
        <v>9</v>
      </c>
      <c r="H143" s="22" t="s">
        <v>109</v>
      </c>
      <c r="I143" s="22" t="s">
        <v>68</v>
      </c>
      <c r="J143" s="28" t="s">
        <v>13</v>
      </c>
      <c r="R143">
        <f t="shared" si="2"/>
        <v>2015</v>
      </c>
    </row>
    <row r="144" spans="1:18" ht="15" x14ac:dyDescent="0.25">
      <c r="A144" s="30">
        <v>3950000</v>
      </c>
      <c r="B144" s="31" t="s">
        <v>216</v>
      </c>
      <c r="C144" s="32">
        <v>42186</v>
      </c>
      <c r="D144" s="45" t="s">
        <v>67</v>
      </c>
      <c r="E144" s="31" t="s">
        <v>4</v>
      </c>
      <c r="F144" s="31" t="s">
        <v>33</v>
      </c>
      <c r="G144" s="31" t="s">
        <v>9</v>
      </c>
      <c r="H144" s="31" t="s">
        <v>48</v>
      </c>
      <c r="I144" s="31" t="s">
        <v>44</v>
      </c>
      <c r="J144" s="33" t="s">
        <v>13</v>
      </c>
      <c r="R144">
        <f t="shared" si="2"/>
        <v>2015</v>
      </c>
    </row>
    <row r="145" spans="1:18" ht="15" x14ac:dyDescent="0.25">
      <c r="A145" s="29">
        <v>3996010</v>
      </c>
      <c r="B145" s="22" t="s">
        <v>232</v>
      </c>
      <c r="C145" s="27">
        <v>42186</v>
      </c>
      <c r="D145" s="44" t="s">
        <v>233</v>
      </c>
      <c r="E145" s="22" t="s">
        <v>4</v>
      </c>
      <c r="F145" s="22" t="s">
        <v>129</v>
      </c>
      <c r="G145" s="22" t="s">
        <v>9</v>
      </c>
      <c r="H145" s="22" t="s">
        <v>149</v>
      </c>
      <c r="I145" s="22" t="s">
        <v>75</v>
      </c>
      <c r="J145" s="28" t="s">
        <v>13</v>
      </c>
      <c r="R145">
        <f t="shared" si="2"/>
        <v>2015</v>
      </c>
    </row>
    <row r="146" spans="1:18" ht="15" x14ac:dyDescent="0.25">
      <c r="A146" s="30">
        <v>5200000</v>
      </c>
      <c r="B146" s="31" t="s">
        <v>187</v>
      </c>
      <c r="C146" s="32">
        <v>42186</v>
      </c>
      <c r="D146" s="45" t="s">
        <v>47</v>
      </c>
      <c r="E146" s="31" t="s">
        <v>4</v>
      </c>
      <c r="F146" s="31" t="s">
        <v>33</v>
      </c>
      <c r="G146" s="31" t="s">
        <v>9</v>
      </c>
      <c r="H146" s="31" t="s">
        <v>48</v>
      </c>
      <c r="I146" s="31" t="s">
        <v>36</v>
      </c>
      <c r="J146" s="33" t="s">
        <v>13</v>
      </c>
      <c r="R146">
        <f t="shared" si="2"/>
        <v>2015</v>
      </c>
    </row>
    <row r="147" spans="1:18" ht="15" x14ac:dyDescent="0.25">
      <c r="A147" s="29">
        <v>6564997</v>
      </c>
      <c r="B147" s="22" t="s">
        <v>187</v>
      </c>
      <c r="C147" s="27">
        <v>42186</v>
      </c>
      <c r="D147" s="44" t="s">
        <v>41</v>
      </c>
      <c r="E147" s="22" t="s">
        <v>4</v>
      </c>
      <c r="F147" s="22" t="s">
        <v>103</v>
      </c>
      <c r="G147" s="22" t="s">
        <v>9</v>
      </c>
      <c r="H147" s="22" t="s">
        <v>109</v>
      </c>
      <c r="I147" s="22" t="s">
        <v>166</v>
      </c>
      <c r="J147" s="28" t="s">
        <v>13</v>
      </c>
      <c r="R147">
        <f t="shared" si="2"/>
        <v>2015</v>
      </c>
    </row>
    <row r="148" spans="1:18" ht="15" x14ac:dyDescent="0.25">
      <c r="A148" s="30">
        <v>6999999</v>
      </c>
      <c r="B148" s="31" t="s">
        <v>187</v>
      </c>
      <c r="C148" s="32">
        <v>42186</v>
      </c>
      <c r="D148" s="45" t="s">
        <v>89</v>
      </c>
      <c r="E148" s="31" t="s">
        <v>4</v>
      </c>
      <c r="F148" s="31" t="s">
        <v>33</v>
      </c>
      <c r="G148" s="31" t="s">
        <v>9</v>
      </c>
      <c r="H148" s="31" t="s">
        <v>90</v>
      </c>
      <c r="I148" s="31" t="s">
        <v>192</v>
      </c>
      <c r="J148" s="33" t="s">
        <v>13</v>
      </c>
      <c r="R148">
        <f t="shared" si="2"/>
        <v>2015</v>
      </c>
    </row>
    <row r="149" spans="1:18" ht="15" x14ac:dyDescent="0.25">
      <c r="A149" s="29">
        <v>8859996</v>
      </c>
      <c r="B149" s="22" t="s">
        <v>187</v>
      </c>
      <c r="C149" s="27">
        <v>42186</v>
      </c>
      <c r="D149" s="44" t="s">
        <v>110</v>
      </c>
      <c r="E149" s="22" t="s">
        <v>4</v>
      </c>
      <c r="F149" s="22" t="s">
        <v>111</v>
      </c>
      <c r="G149" s="22" t="s">
        <v>9</v>
      </c>
      <c r="H149" s="22" t="s">
        <v>182</v>
      </c>
      <c r="I149" s="22" t="s">
        <v>75</v>
      </c>
      <c r="J149" s="28" t="s">
        <v>13</v>
      </c>
      <c r="R149">
        <f t="shared" si="2"/>
        <v>2015</v>
      </c>
    </row>
    <row r="150" spans="1:18" ht="15" x14ac:dyDescent="0.25">
      <c r="A150" s="30">
        <v>445000</v>
      </c>
      <c r="B150" s="31" t="s">
        <v>234</v>
      </c>
      <c r="C150" s="32">
        <v>42156</v>
      </c>
      <c r="D150" s="45" t="s">
        <v>235</v>
      </c>
      <c r="E150" s="31" t="s">
        <v>4</v>
      </c>
      <c r="F150" s="31" t="s">
        <v>103</v>
      </c>
      <c r="G150" s="31" t="s">
        <v>9</v>
      </c>
      <c r="H150" s="31" t="s">
        <v>109</v>
      </c>
      <c r="I150" s="31" t="s">
        <v>236</v>
      </c>
      <c r="J150" s="33" t="s">
        <v>91</v>
      </c>
      <c r="R150">
        <f t="shared" si="2"/>
        <v>2015</v>
      </c>
    </row>
    <row r="151" spans="1:18" ht="15" x14ac:dyDescent="0.25">
      <c r="A151" s="29">
        <v>2794997</v>
      </c>
      <c r="B151" s="22" t="s">
        <v>237</v>
      </c>
      <c r="C151" s="27">
        <v>42156</v>
      </c>
      <c r="D151" s="44" t="s">
        <v>77</v>
      </c>
      <c r="E151" s="22" t="s">
        <v>4</v>
      </c>
      <c r="F151" s="22" t="s">
        <v>33</v>
      </c>
      <c r="G151" s="22" t="s">
        <v>9</v>
      </c>
      <c r="H151" s="22" t="s">
        <v>18</v>
      </c>
      <c r="I151" s="22" t="s">
        <v>85</v>
      </c>
      <c r="J151" s="28" t="s">
        <v>13</v>
      </c>
      <c r="R151">
        <f t="shared" si="2"/>
        <v>2015</v>
      </c>
    </row>
    <row r="152" spans="1:18" ht="15" x14ac:dyDescent="0.25">
      <c r="A152" s="30">
        <v>2905000</v>
      </c>
      <c r="B152" s="31" t="s">
        <v>231</v>
      </c>
      <c r="C152" s="32">
        <v>42156</v>
      </c>
      <c r="D152" s="45" t="s">
        <v>128</v>
      </c>
      <c r="E152" s="31" t="s">
        <v>4</v>
      </c>
      <c r="F152" s="31" t="s">
        <v>129</v>
      </c>
      <c r="G152" s="31" t="s">
        <v>9</v>
      </c>
      <c r="H152" s="31" t="s">
        <v>18</v>
      </c>
      <c r="I152" s="31" t="s">
        <v>204</v>
      </c>
      <c r="J152" s="33" t="s">
        <v>13</v>
      </c>
      <c r="R152">
        <f t="shared" si="2"/>
        <v>2015</v>
      </c>
    </row>
    <row r="153" spans="1:18" ht="15" x14ac:dyDescent="0.25">
      <c r="A153" s="29">
        <v>6330000</v>
      </c>
      <c r="B153" s="22" t="s">
        <v>187</v>
      </c>
      <c r="C153" s="27">
        <v>42156</v>
      </c>
      <c r="D153" s="44" t="s">
        <v>128</v>
      </c>
      <c r="E153" s="22" t="s">
        <v>4</v>
      </c>
      <c r="F153" s="22" t="s">
        <v>129</v>
      </c>
      <c r="G153" s="22" t="s">
        <v>9</v>
      </c>
      <c r="H153" s="22" t="s">
        <v>18</v>
      </c>
      <c r="I153" s="22" t="s">
        <v>83</v>
      </c>
      <c r="J153" s="28" t="s">
        <v>13</v>
      </c>
      <c r="R153">
        <f t="shared" si="2"/>
        <v>2015</v>
      </c>
    </row>
    <row r="154" spans="1:18" ht="15" x14ac:dyDescent="0.25">
      <c r="A154" s="30">
        <v>6515000</v>
      </c>
      <c r="B154" s="31" t="s">
        <v>238</v>
      </c>
      <c r="C154" s="32">
        <v>42156</v>
      </c>
      <c r="D154" s="45" t="s">
        <v>77</v>
      </c>
      <c r="E154" s="31" t="s">
        <v>4</v>
      </c>
      <c r="F154" s="31" t="s">
        <v>33</v>
      </c>
      <c r="G154" s="31" t="s">
        <v>9</v>
      </c>
      <c r="H154" s="31" t="s">
        <v>18</v>
      </c>
      <c r="I154" s="31" t="s">
        <v>192</v>
      </c>
      <c r="J154" s="33" t="s">
        <v>13</v>
      </c>
      <c r="R154">
        <f t="shared" si="2"/>
        <v>2015</v>
      </c>
    </row>
    <row r="155" spans="1:18" ht="15" x14ac:dyDescent="0.25">
      <c r="A155" s="29">
        <v>9014998</v>
      </c>
      <c r="B155" s="22" t="s">
        <v>187</v>
      </c>
      <c r="C155" s="27">
        <v>42156</v>
      </c>
      <c r="D155" s="44" t="s">
        <v>136</v>
      </c>
      <c r="E155" s="22" t="s">
        <v>4</v>
      </c>
      <c r="F155" s="22" t="s">
        <v>33</v>
      </c>
      <c r="G155" s="22" t="s">
        <v>9</v>
      </c>
      <c r="H155" s="22" t="s">
        <v>48</v>
      </c>
      <c r="I155" s="22" t="s">
        <v>75</v>
      </c>
      <c r="J155" s="28" t="s">
        <v>13</v>
      </c>
      <c r="R155">
        <f t="shared" si="2"/>
        <v>2015</v>
      </c>
    </row>
    <row r="156" spans="1:18" ht="15" x14ac:dyDescent="0.25">
      <c r="A156" s="30">
        <v>9430000</v>
      </c>
      <c r="B156" s="31" t="s">
        <v>216</v>
      </c>
      <c r="C156" s="32">
        <v>42156</v>
      </c>
      <c r="D156" s="45" t="s">
        <v>158</v>
      </c>
      <c r="E156" s="31" t="s">
        <v>4</v>
      </c>
      <c r="F156" s="31" t="s">
        <v>33</v>
      </c>
      <c r="G156" s="31" t="s">
        <v>9</v>
      </c>
      <c r="H156" s="31" t="s">
        <v>109</v>
      </c>
      <c r="I156" s="31" t="s">
        <v>36</v>
      </c>
      <c r="J156" s="33" t="s">
        <v>13</v>
      </c>
      <c r="R156">
        <f t="shared" si="2"/>
        <v>2015</v>
      </c>
    </row>
    <row r="157" spans="1:18" ht="15" x14ac:dyDescent="0.25">
      <c r="A157" s="29">
        <v>9500000</v>
      </c>
      <c r="B157" s="22" t="s">
        <v>216</v>
      </c>
      <c r="C157" s="27">
        <v>42156</v>
      </c>
      <c r="D157" s="44" t="s">
        <v>181</v>
      </c>
      <c r="E157" s="22" t="s">
        <v>4</v>
      </c>
      <c r="F157" s="22" t="s">
        <v>33</v>
      </c>
      <c r="G157" s="22" t="s">
        <v>9</v>
      </c>
      <c r="H157" s="22" t="s">
        <v>182</v>
      </c>
      <c r="I157" s="22" t="s">
        <v>192</v>
      </c>
      <c r="J157" s="28" t="s">
        <v>13</v>
      </c>
      <c r="R157">
        <f t="shared" si="2"/>
        <v>2015</v>
      </c>
    </row>
    <row r="158" spans="1:18" ht="15" x14ac:dyDescent="0.25">
      <c r="A158" s="30">
        <v>29640000</v>
      </c>
      <c r="B158" s="31" t="s">
        <v>239</v>
      </c>
      <c r="C158" s="32">
        <v>42156</v>
      </c>
      <c r="D158" s="45" t="s">
        <v>235</v>
      </c>
      <c r="E158" s="31" t="s">
        <v>4</v>
      </c>
      <c r="F158" s="31" t="s">
        <v>103</v>
      </c>
      <c r="G158" s="31" t="s">
        <v>9</v>
      </c>
      <c r="H158" s="31" t="s">
        <v>109</v>
      </c>
      <c r="I158" s="31" t="s">
        <v>236</v>
      </c>
      <c r="J158" s="33" t="s">
        <v>91</v>
      </c>
      <c r="R158">
        <f t="shared" si="2"/>
        <v>2015</v>
      </c>
    </row>
    <row r="159" spans="1:18" ht="15" x14ac:dyDescent="0.25">
      <c r="A159" s="29">
        <v>4510000</v>
      </c>
      <c r="B159" s="22" t="s">
        <v>240</v>
      </c>
      <c r="C159" s="27">
        <v>42139</v>
      </c>
      <c r="D159" s="44" t="s">
        <v>241</v>
      </c>
      <c r="E159" s="22" t="s">
        <v>4</v>
      </c>
      <c r="F159" s="22" t="s">
        <v>103</v>
      </c>
      <c r="G159" s="22" t="s">
        <v>9</v>
      </c>
      <c r="H159" s="22" t="s">
        <v>109</v>
      </c>
      <c r="I159" s="22" t="s">
        <v>75</v>
      </c>
      <c r="J159" s="28" t="s">
        <v>13</v>
      </c>
      <c r="R159">
        <f t="shared" si="2"/>
        <v>2015</v>
      </c>
    </row>
    <row r="160" spans="1:18" ht="15" x14ac:dyDescent="0.25">
      <c r="A160" s="30">
        <v>1045000</v>
      </c>
      <c r="B160" s="31" t="s">
        <v>231</v>
      </c>
      <c r="C160" s="32">
        <v>42125</v>
      </c>
      <c r="D160" s="45" t="s">
        <v>242</v>
      </c>
      <c r="E160" s="31" t="s">
        <v>4</v>
      </c>
      <c r="F160" s="31" t="s">
        <v>148</v>
      </c>
      <c r="G160" s="31" t="s">
        <v>120</v>
      </c>
      <c r="H160" s="31" t="s">
        <v>109</v>
      </c>
      <c r="I160" s="31"/>
      <c r="J160" s="33" t="s">
        <v>31</v>
      </c>
      <c r="R160">
        <f t="shared" si="2"/>
        <v>2015</v>
      </c>
    </row>
    <row r="161" spans="1:18" ht="15" x14ac:dyDescent="0.25">
      <c r="A161" s="29">
        <v>1980000</v>
      </c>
      <c r="B161" s="22" t="s">
        <v>189</v>
      </c>
      <c r="C161" s="27">
        <v>42125</v>
      </c>
      <c r="D161" s="44" t="s">
        <v>94</v>
      </c>
      <c r="E161" s="22" t="s">
        <v>4</v>
      </c>
      <c r="F161" s="22" t="s">
        <v>243</v>
      </c>
      <c r="G161" s="22" t="s">
        <v>9</v>
      </c>
      <c r="H161" s="22" t="s">
        <v>66</v>
      </c>
      <c r="I161" s="22"/>
      <c r="J161" s="28" t="s">
        <v>31</v>
      </c>
      <c r="R161">
        <f t="shared" si="2"/>
        <v>2015</v>
      </c>
    </row>
    <row r="162" spans="1:18" ht="15" x14ac:dyDescent="0.25">
      <c r="A162" s="30">
        <v>9134921</v>
      </c>
      <c r="B162" s="31" t="s">
        <v>232</v>
      </c>
      <c r="C162" s="32">
        <v>42125</v>
      </c>
      <c r="D162" s="45" t="s">
        <v>152</v>
      </c>
      <c r="E162" s="31" t="s">
        <v>4</v>
      </c>
      <c r="F162" s="31" t="s">
        <v>33</v>
      </c>
      <c r="G162" s="31" t="s">
        <v>9</v>
      </c>
      <c r="H162" s="31" t="s">
        <v>90</v>
      </c>
      <c r="I162" s="31" t="s">
        <v>75</v>
      </c>
      <c r="J162" s="33" t="s">
        <v>13</v>
      </c>
      <c r="R162">
        <f t="shared" si="2"/>
        <v>2015</v>
      </c>
    </row>
    <row r="163" spans="1:18" ht="15" x14ac:dyDescent="0.25">
      <c r="A163" s="29">
        <v>10000000</v>
      </c>
      <c r="B163" s="22" t="s">
        <v>202</v>
      </c>
      <c r="C163" s="27">
        <v>42125</v>
      </c>
      <c r="D163" s="44" t="s">
        <v>244</v>
      </c>
      <c r="E163" s="22" t="s">
        <v>4</v>
      </c>
      <c r="F163" s="22" t="s">
        <v>10</v>
      </c>
      <c r="G163" s="22" t="s">
        <v>9</v>
      </c>
      <c r="H163" s="22" t="s">
        <v>201</v>
      </c>
      <c r="I163" s="22" t="s">
        <v>75</v>
      </c>
      <c r="J163" s="28" t="s">
        <v>13</v>
      </c>
      <c r="R163">
        <f t="shared" si="2"/>
        <v>2015</v>
      </c>
    </row>
    <row r="164" spans="1:18" ht="15" x14ac:dyDescent="0.25">
      <c r="A164" s="30">
        <v>16040000</v>
      </c>
      <c r="B164" s="31" t="s">
        <v>232</v>
      </c>
      <c r="C164" s="32">
        <v>42125</v>
      </c>
      <c r="D164" s="45" t="s">
        <v>46</v>
      </c>
      <c r="E164" s="31" t="s">
        <v>4</v>
      </c>
      <c r="F164" s="31" t="s">
        <v>33</v>
      </c>
      <c r="G164" s="31" t="s">
        <v>9</v>
      </c>
      <c r="H164" s="31" t="s">
        <v>109</v>
      </c>
      <c r="I164" s="31" t="s">
        <v>222</v>
      </c>
      <c r="J164" s="33" t="s">
        <v>13</v>
      </c>
      <c r="R164">
        <f t="shared" si="2"/>
        <v>2015</v>
      </c>
    </row>
    <row r="165" spans="1:18" ht="15" x14ac:dyDescent="0.25">
      <c r="A165" s="29">
        <v>76670000</v>
      </c>
      <c r="B165" s="22" t="s">
        <v>245</v>
      </c>
      <c r="C165" s="27">
        <v>42125</v>
      </c>
      <c r="D165" s="44" t="s">
        <v>246</v>
      </c>
      <c r="E165" s="22" t="s">
        <v>4</v>
      </c>
      <c r="F165" s="22" t="s">
        <v>10</v>
      </c>
      <c r="G165" s="22" t="s">
        <v>9</v>
      </c>
      <c r="H165" s="22" t="s">
        <v>109</v>
      </c>
      <c r="I165" s="22" t="s">
        <v>236</v>
      </c>
      <c r="J165" s="28" t="s">
        <v>13</v>
      </c>
      <c r="R165">
        <f t="shared" si="2"/>
        <v>2015</v>
      </c>
    </row>
    <row r="166" spans="1:18" ht="15" x14ac:dyDescent="0.25">
      <c r="A166" s="30">
        <v>290000</v>
      </c>
      <c r="B166" s="31" t="s">
        <v>189</v>
      </c>
      <c r="C166" s="32">
        <v>42095</v>
      </c>
      <c r="D166" s="45" t="s">
        <v>247</v>
      </c>
      <c r="E166" s="31" t="s">
        <v>4</v>
      </c>
      <c r="F166" s="31" t="s">
        <v>30</v>
      </c>
      <c r="G166" s="31" t="s">
        <v>39</v>
      </c>
      <c r="H166" s="31" t="s">
        <v>248</v>
      </c>
      <c r="I166" s="31"/>
      <c r="J166" s="33" t="s">
        <v>31</v>
      </c>
      <c r="R166">
        <f t="shared" si="2"/>
        <v>2015</v>
      </c>
    </row>
    <row r="167" spans="1:18" ht="15" x14ac:dyDescent="0.25">
      <c r="A167" s="29">
        <v>845000</v>
      </c>
      <c r="B167" s="22" t="s">
        <v>189</v>
      </c>
      <c r="C167" s="27">
        <v>42095</v>
      </c>
      <c r="D167" s="44" t="s">
        <v>249</v>
      </c>
      <c r="E167" s="22" t="s">
        <v>4</v>
      </c>
      <c r="F167" s="22" t="s">
        <v>243</v>
      </c>
      <c r="G167" s="22" t="s">
        <v>120</v>
      </c>
      <c r="H167" s="22" t="s">
        <v>201</v>
      </c>
      <c r="I167" s="22"/>
      <c r="J167" s="28" t="s">
        <v>31</v>
      </c>
      <c r="R167">
        <f t="shared" si="2"/>
        <v>2015</v>
      </c>
    </row>
    <row r="168" spans="1:18" ht="15" x14ac:dyDescent="0.25">
      <c r="A168" s="30">
        <v>1930000</v>
      </c>
      <c r="B168" s="31" t="s">
        <v>202</v>
      </c>
      <c r="C168" s="32">
        <v>42095</v>
      </c>
      <c r="D168" s="45" t="s">
        <v>250</v>
      </c>
      <c r="E168" s="31" t="s">
        <v>4</v>
      </c>
      <c r="F168" s="31" t="s">
        <v>10</v>
      </c>
      <c r="G168" s="31" t="s">
        <v>9</v>
      </c>
      <c r="H168" s="31" t="s">
        <v>48</v>
      </c>
      <c r="I168" s="31" t="s">
        <v>204</v>
      </c>
      <c r="J168" s="33" t="s">
        <v>13</v>
      </c>
      <c r="R168">
        <f t="shared" si="2"/>
        <v>2015</v>
      </c>
    </row>
    <row r="169" spans="1:18" ht="15" x14ac:dyDescent="0.25">
      <c r="A169" s="29">
        <v>7969999</v>
      </c>
      <c r="B169" s="22" t="s">
        <v>187</v>
      </c>
      <c r="C169" s="27">
        <v>42095</v>
      </c>
      <c r="D169" s="44" t="s">
        <v>251</v>
      </c>
      <c r="E169" s="22" t="s">
        <v>4</v>
      </c>
      <c r="F169" s="22" t="s">
        <v>33</v>
      </c>
      <c r="G169" s="22" t="s">
        <v>9</v>
      </c>
      <c r="H169" s="22" t="s">
        <v>109</v>
      </c>
      <c r="I169" s="22" t="s">
        <v>192</v>
      </c>
      <c r="J169" s="28" t="s">
        <v>13</v>
      </c>
      <c r="R169">
        <f t="shared" si="2"/>
        <v>2015</v>
      </c>
    </row>
    <row r="170" spans="1:18" ht="15" x14ac:dyDescent="0.25">
      <c r="A170" s="30">
        <v>9109999</v>
      </c>
      <c r="B170" s="31" t="s">
        <v>187</v>
      </c>
      <c r="C170" s="32">
        <v>42095</v>
      </c>
      <c r="D170" s="45" t="s">
        <v>32</v>
      </c>
      <c r="E170" s="31" t="s">
        <v>4</v>
      </c>
      <c r="F170" s="31" t="s">
        <v>33</v>
      </c>
      <c r="G170" s="31" t="s">
        <v>9</v>
      </c>
      <c r="H170" s="31" t="s">
        <v>109</v>
      </c>
      <c r="I170" s="31" t="s">
        <v>44</v>
      </c>
      <c r="J170" s="33" t="s">
        <v>13</v>
      </c>
      <c r="R170">
        <f t="shared" si="2"/>
        <v>2015</v>
      </c>
    </row>
    <row r="171" spans="1:18" ht="15" x14ac:dyDescent="0.25">
      <c r="A171" s="29">
        <v>9255000</v>
      </c>
      <c r="B171" s="22" t="s">
        <v>216</v>
      </c>
      <c r="C171" s="27">
        <v>42095</v>
      </c>
      <c r="D171" s="44" t="s">
        <v>108</v>
      </c>
      <c r="E171" s="22" t="s">
        <v>4</v>
      </c>
      <c r="F171" s="22" t="s">
        <v>10</v>
      </c>
      <c r="G171" s="22" t="s">
        <v>9</v>
      </c>
      <c r="H171" s="22" t="s">
        <v>109</v>
      </c>
      <c r="I171" s="22" t="s">
        <v>192</v>
      </c>
      <c r="J171" s="28" t="s">
        <v>13</v>
      </c>
      <c r="R171">
        <f t="shared" si="2"/>
        <v>2015</v>
      </c>
    </row>
    <row r="172" spans="1:18" ht="15" x14ac:dyDescent="0.25">
      <c r="A172" s="30">
        <v>9370000</v>
      </c>
      <c r="B172" s="31" t="s">
        <v>216</v>
      </c>
      <c r="C172" s="32">
        <v>42095</v>
      </c>
      <c r="D172" s="45" t="s">
        <v>174</v>
      </c>
      <c r="E172" s="31" t="s">
        <v>4</v>
      </c>
      <c r="F172" s="31" t="s">
        <v>10</v>
      </c>
      <c r="G172" s="31" t="s">
        <v>9</v>
      </c>
      <c r="H172" s="31" t="s">
        <v>90</v>
      </c>
      <c r="I172" s="31" t="s">
        <v>44</v>
      </c>
      <c r="J172" s="33" t="s">
        <v>13</v>
      </c>
      <c r="R172">
        <f t="shared" si="2"/>
        <v>2015</v>
      </c>
    </row>
    <row r="173" spans="1:18" ht="15" x14ac:dyDescent="0.25">
      <c r="A173" s="29">
        <v>9239998</v>
      </c>
      <c r="B173" s="22" t="s">
        <v>187</v>
      </c>
      <c r="C173" s="27">
        <v>42064</v>
      </c>
      <c r="D173" s="44" t="s">
        <v>124</v>
      </c>
      <c r="E173" s="22" t="s">
        <v>4</v>
      </c>
      <c r="F173" s="22" t="s">
        <v>10</v>
      </c>
      <c r="G173" s="22" t="s">
        <v>9</v>
      </c>
      <c r="H173" s="22" t="s">
        <v>252</v>
      </c>
      <c r="I173" s="22" t="s">
        <v>36</v>
      </c>
      <c r="J173" s="28" t="s">
        <v>13</v>
      </c>
      <c r="R173">
        <f t="shared" si="2"/>
        <v>2015</v>
      </c>
    </row>
    <row r="174" spans="1:18" ht="15" x14ac:dyDescent="0.25">
      <c r="A174" s="30">
        <v>1370000</v>
      </c>
      <c r="B174" s="31" t="s">
        <v>253</v>
      </c>
      <c r="C174" s="32">
        <v>42050</v>
      </c>
      <c r="D174" s="45" t="s">
        <v>254</v>
      </c>
      <c r="E174" s="31" t="s">
        <v>4</v>
      </c>
      <c r="F174" s="31" t="s">
        <v>103</v>
      </c>
      <c r="G174" s="31" t="s">
        <v>199</v>
      </c>
      <c r="H174" s="31" t="s">
        <v>255</v>
      </c>
      <c r="I174" s="31"/>
      <c r="J174" s="33" t="s">
        <v>31</v>
      </c>
      <c r="R174">
        <f t="shared" si="2"/>
        <v>2015</v>
      </c>
    </row>
    <row r="175" spans="1:18" ht="15" x14ac:dyDescent="0.25">
      <c r="A175" s="29">
        <v>560000</v>
      </c>
      <c r="B175" s="22" t="s">
        <v>238</v>
      </c>
      <c r="C175" s="27">
        <v>42036</v>
      </c>
      <c r="D175" s="44" t="s">
        <v>84</v>
      </c>
      <c r="E175" s="22" t="s">
        <v>4</v>
      </c>
      <c r="F175" s="22" t="s">
        <v>256</v>
      </c>
      <c r="G175" s="22" t="s">
        <v>39</v>
      </c>
      <c r="H175" s="22" t="s">
        <v>257</v>
      </c>
      <c r="I175" s="22"/>
      <c r="J175" s="28" t="s">
        <v>31</v>
      </c>
      <c r="R175">
        <f t="shared" si="2"/>
        <v>2015</v>
      </c>
    </row>
    <row r="176" spans="1:18" ht="15" x14ac:dyDescent="0.25">
      <c r="A176" s="30">
        <v>840000</v>
      </c>
      <c r="B176" s="31" t="s">
        <v>237</v>
      </c>
      <c r="C176" s="32">
        <v>42036</v>
      </c>
      <c r="D176" s="45" t="s">
        <v>84</v>
      </c>
      <c r="E176" s="31" t="s">
        <v>4</v>
      </c>
      <c r="F176" s="31" t="s">
        <v>256</v>
      </c>
      <c r="G176" s="31" t="s">
        <v>39</v>
      </c>
      <c r="H176" s="31" t="s">
        <v>257</v>
      </c>
      <c r="I176" s="31"/>
      <c r="J176" s="33" t="s">
        <v>31</v>
      </c>
      <c r="R176">
        <f t="shared" si="2"/>
        <v>2015</v>
      </c>
    </row>
    <row r="177" spans="1:18" ht="15" x14ac:dyDescent="0.25">
      <c r="A177" s="29">
        <v>1675000</v>
      </c>
      <c r="B177" s="22" t="s">
        <v>232</v>
      </c>
      <c r="C177" s="27">
        <v>42036</v>
      </c>
      <c r="D177" s="44" t="s">
        <v>258</v>
      </c>
      <c r="E177" s="22" t="s">
        <v>4</v>
      </c>
      <c r="F177" s="22" t="s">
        <v>33</v>
      </c>
      <c r="G177" s="22" t="s">
        <v>9</v>
      </c>
      <c r="H177" s="22" t="s">
        <v>259</v>
      </c>
      <c r="I177" s="22" t="s">
        <v>75</v>
      </c>
      <c r="J177" s="28" t="s">
        <v>13</v>
      </c>
      <c r="R177">
        <f t="shared" si="2"/>
        <v>2015</v>
      </c>
    </row>
    <row r="178" spans="1:18" ht="15" x14ac:dyDescent="0.25">
      <c r="A178" s="30">
        <v>7595000</v>
      </c>
      <c r="B178" s="31" t="s">
        <v>187</v>
      </c>
      <c r="C178" s="32">
        <v>42036</v>
      </c>
      <c r="D178" s="45" t="s">
        <v>260</v>
      </c>
      <c r="E178" s="31" t="s">
        <v>4</v>
      </c>
      <c r="F178" s="31" t="s">
        <v>33</v>
      </c>
      <c r="G178" s="31" t="s">
        <v>9</v>
      </c>
      <c r="H178" s="31" t="s">
        <v>257</v>
      </c>
      <c r="I178" s="31" t="s">
        <v>222</v>
      </c>
      <c r="J178" s="33" t="s">
        <v>13</v>
      </c>
      <c r="R178">
        <f t="shared" si="2"/>
        <v>2015</v>
      </c>
    </row>
    <row r="179" spans="1:18" ht="15" x14ac:dyDescent="0.25">
      <c r="A179" s="29">
        <v>9195000</v>
      </c>
      <c r="B179" s="22" t="s">
        <v>187</v>
      </c>
      <c r="C179" s="27">
        <v>42036</v>
      </c>
      <c r="D179" s="44" t="s">
        <v>261</v>
      </c>
      <c r="E179" s="22" t="s">
        <v>4</v>
      </c>
      <c r="F179" s="22" t="s">
        <v>33</v>
      </c>
      <c r="G179" s="22" t="s">
        <v>9</v>
      </c>
      <c r="H179" s="22" t="s">
        <v>262</v>
      </c>
      <c r="I179" s="22" t="s">
        <v>36</v>
      </c>
      <c r="J179" s="28" t="s">
        <v>13</v>
      </c>
      <c r="R179">
        <f t="shared" si="2"/>
        <v>2015</v>
      </c>
    </row>
    <row r="180" spans="1:18" ht="15" x14ac:dyDescent="0.25">
      <c r="A180" s="30">
        <v>9500000</v>
      </c>
      <c r="B180" s="31" t="s">
        <v>216</v>
      </c>
      <c r="C180" s="32">
        <v>42036</v>
      </c>
      <c r="D180" s="45" t="s">
        <v>178</v>
      </c>
      <c r="E180" s="31" t="s">
        <v>4</v>
      </c>
      <c r="F180" s="31" t="s">
        <v>263</v>
      </c>
      <c r="G180" s="31" t="s">
        <v>9</v>
      </c>
      <c r="H180" s="31" t="s">
        <v>257</v>
      </c>
      <c r="I180" s="31" t="s">
        <v>44</v>
      </c>
      <c r="J180" s="33" t="s">
        <v>13</v>
      </c>
      <c r="R180">
        <f t="shared" si="2"/>
        <v>2015</v>
      </c>
    </row>
    <row r="181" spans="1:18" ht="15" x14ac:dyDescent="0.25">
      <c r="A181" s="29">
        <v>150000</v>
      </c>
      <c r="B181" s="22" t="s">
        <v>227</v>
      </c>
      <c r="C181" s="27">
        <v>42019</v>
      </c>
      <c r="D181" s="44" t="s">
        <v>131</v>
      </c>
      <c r="E181" s="22" t="s">
        <v>4</v>
      </c>
      <c r="F181" s="22" t="s">
        <v>10</v>
      </c>
      <c r="G181" s="22" t="s">
        <v>264</v>
      </c>
      <c r="H181" s="22" t="s">
        <v>265</v>
      </c>
      <c r="I181" s="22"/>
      <c r="J181" s="28" t="s">
        <v>31</v>
      </c>
      <c r="R181">
        <f t="shared" si="2"/>
        <v>2015</v>
      </c>
    </row>
    <row r="182" spans="1:18" ht="15" x14ac:dyDescent="0.25">
      <c r="A182" s="30">
        <v>2520000</v>
      </c>
      <c r="B182" s="31" t="s">
        <v>266</v>
      </c>
      <c r="C182" s="32">
        <v>41988</v>
      </c>
      <c r="D182" s="45" t="s">
        <v>156</v>
      </c>
      <c r="E182" s="31" t="s">
        <v>4</v>
      </c>
      <c r="F182" s="31" t="s">
        <v>103</v>
      </c>
      <c r="G182" s="31" t="s">
        <v>9</v>
      </c>
      <c r="H182" s="31" t="s">
        <v>265</v>
      </c>
      <c r="I182" s="31" t="s">
        <v>192</v>
      </c>
      <c r="J182" s="33" t="s">
        <v>13</v>
      </c>
      <c r="R182">
        <f t="shared" si="2"/>
        <v>2014</v>
      </c>
    </row>
    <row r="183" spans="1:18" ht="15" x14ac:dyDescent="0.25">
      <c r="A183" s="29">
        <v>4255000</v>
      </c>
      <c r="B183" s="22" t="s">
        <v>267</v>
      </c>
      <c r="C183" s="27">
        <v>41988</v>
      </c>
      <c r="D183" s="44" t="s">
        <v>99</v>
      </c>
      <c r="E183" s="22" t="s">
        <v>4</v>
      </c>
      <c r="F183" s="22" t="s">
        <v>268</v>
      </c>
      <c r="G183" s="22" t="s">
        <v>9</v>
      </c>
      <c r="H183" s="22" t="s">
        <v>252</v>
      </c>
      <c r="I183" s="22"/>
      <c r="J183" s="28" t="s">
        <v>31</v>
      </c>
      <c r="R183">
        <f t="shared" si="2"/>
        <v>2014</v>
      </c>
    </row>
    <row r="184" spans="1:18" ht="15" x14ac:dyDescent="0.25">
      <c r="A184" s="30">
        <v>2910000</v>
      </c>
      <c r="B184" s="31" t="s">
        <v>269</v>
      </c>
      <c r="C184" s="32">
        <v>41974</v>
      </c>
      <c r="D184" s="45" t="s">
        <v>270</v>
      </c>
      <c r="E184" s="31" t="s">
        <v>4</v>
      </c>
      <c r="F184" s="31" t="s">
        <v>33</v>
      </c>
      <c r="G184" s="31" t="s">
        <v>9</v>
      </c>
      <c r="H184" s="31" t="s">
        <v>255</v>
      </c>
      <c r="I184" s="31" t="s">
        <v>19</v>
      </c>
      <c r="J184" s="33" t="s">
        <v>13</v>
      </c>
      <c r="R184">
        <f t="shared" si="2"/>
        <v>2014</v>
      </c>
    </row>
    <row r="185" spans="1:18" ht="15" x14ac:dyDescent="0.25">
      <c r="A185" s="29">
        <v>3230000</v>
      </c>
      <c r="B185" s="22" t="s">
        <v>271</v>
      </c>
      <c r="C185" s="27">
        <v>41974</v>
      </c>
      <c r="D185" s="44" t="s">
        <v>272</v>
      </c>
      <c r="E185" s="22" t="s">
        <v>4</v>
      </c>
      <c r="F185" s="22" t="s">
        <v>273</v>
      </c>
      <c r="G185" s="22" t="s">
        <v>39</v>
      </c>
      <c r="H185" s="22" t="s">
        <v>257</v>
      </c>
      <c r="I185" s="22" t="s">
        <v>36</v>
      </c>
      <c r="J185" s="28" t="s">
        <v>13</v>
      </c>
      <c r="R185">
        <f t="shared" si="2"/>
        <v>2014</v>
      </c>
    </row>
    <row r="186" spans="1:18" ht="15" x14ac:dyDescent="0.25">
      <c r="A186" s="30">
        <v>3355000</v>
      </c>
      <c r="B186" s="31" t="s">
        <v>271</v>
      </c>
      <c r="C186" s="32">
        <v>41974</v>
      </c>
      <c r="D186" s="45" t="s">
        <v>224</v>
      </c>
      <c r="E186" s="31" t="s">
        <v>4</v>
      </c>
      <c r="F186" s="31" t="s">
        <v>33</v>
      </c>
      <c r="G186" s="31" t="s">
        <v>9</v>
      </c>
      <c r="H186" s="31" t="s">
        <v>257</v>
      </c>
      <c r="I186" s="31" t="s">
        <v>19</v>
      </c>
      <c r="J186" s="33" t="s">
        <v>13</v>
      </c>
      <c r="R186">
        <f t="shared" si="2"/>
        <v>2014</v>
      </c>
    </row>
    <row r="187" spans="1:18" ht="15" x14ac:dyDescent="0.25">
      <c r="A187" s="29">
        <v>4175000</v>
      </c>
      <c r="B187" s="22" t="s">
        <v>274</v>
      </c>
      <c r="C187" s="27">
        <v>41974</v>
      </c>
      <c r="D187" s="44" t="s">
        <v>275</v>
      </c>
      <c r="E187" s="22" t="s">
        <v>4</v>
      </c>
      <c r="F187" s="22" t="s">
        <v>10</v>
      </c>
      <c r="G187" s="22" t="s">
        <v>9</v>
      </c>
      <c r="H187" s="22" t="s">
        <v>276</v>
      </c>
      <c r="I187" s="22" t="s">
        <v>85</v>
      </c>
      <c r="J187" s="28" t="s">
        <v>13</v>
      </c>
      <c r="R187">
        <f t="shared" si="2"/>
        <v>2014</v>
      </c>
    </row>
    <row r="188" spans="1:18" ht="15" x14ac:dyDescent="0.25">
      <c r="A188" s="30">
        <v>4960000</v>
      </c>
      <c r="B188" s="31" t="s">
        <v>274</v>
      </c>
      <c r="C188" s="32">
        <v>41974</v>
      </c>
      <c r="D188" s="45" t="s">
        <v>277</v>
      </c>
      <c r="E188" s="31" t="s">
        <v>4</v>
      </c>
      <c r="F188" s="31" t="s">
        <v>33</v>
      </c>
      <c r="G188" s="31" t="s">
        <v>9</v>
      </c>
      <c r="H188" s="31" t="s">
        <v>257</v>
      </c>
      <c r="I188" s="31" t="s">
        <v>204</v>
      </c>
      <c r="J188" s="33" t="s">
        <v>13</v>
      </c>
      <c r="R188">
        <f t="shared" si="2"/>
        <v>2014</v>
      </c>
    </row>
    <row r="189" spans="1:18" ht="15" x14ac:dyDescent="0.25">
      <c r="A189" s="29">
        <v>6930000</v>
      </c>
      <c r="B189" s="22" t="s">
        <v>271</v>
      </c>
      <c r="C189" s="27">
        <v>41974</v>
      </c>
      <c r="D189" s="44" t="s">
        <v>41</v>
      </c>
      <c r="E189" s="22" t="s">
        <v>4</v>
      </c>
      <c r="F189" s="22" t="s">
        <v>263</v>
      </c>
      <c r="G189" s="22" t="s">
        <v>9</v>
      </c>
      <c r="H189" s="22" t="s">
        <v>257</v>
      </c>
      <c r="I189" s="22" t="s">
        <v>85</v>
      </c>
      <c r="J189" s="28" t="s">
        <v>13</v>
      </c>
      <c r="R189">
        <f t="shared" si="2"/>
        <v>2014</v>
      </c>
    </row>
    <row r="190" spans="1:18" ht="15" x14ac:dyDescent="0.25">
      <c r="A190" s="30">
        <v>8930000</v>
      </c>
      <c r="B190" s="31" t="s">
        <v>271</v>
      </c>
      <c r="C190" s="32">
        <v>41974</v>
      </c>
      <c r="D190" s="45" t="s">
        <v>38</v>
      </c>
      <c r="E190" s="31" t="s">
        <v>4</v>
      </c>
      <c r="F190" s="31" t="s">
        <v>33</v>
      </c>
      <c r="G190" s="31" t="s">
        <v>9</v>
      </c>
      <c r="H190" s="31" t="s">
        <v>262</v>
      </c>
      <c r="I190" s="31" t="s">
        <v>278</v>
      </c>
      <c r="J190" s="33" t="s">
        <v>13</v>
      </c>
      <c r="R190">
        <f t="shared" si="2"/>
        <v>2014</v>
      </c>
    </row>
    <row r="191" spans="1:18" ht="15" x14ac:dyDescent="0.25">
      <c r="A191" s="29">
        <v>9255000</v>
      </c>
      <c r="B191" s="22" t="s">
        <v>271</v>
      </c>
      <c r="C191" s="27">
        <v>41974</v>
      </c>
      <c r="D191" s="44" t="s">
        <v>158</v>
      </c>
      <c r="E191" s="22" t="s">
        <v>4</v>
      </c>
      <c r="F191" s="22" t="s">
        <v>33</v>
      </c>
      <c r="G191" s="22" t="s">
        <v>9</v>
      </c>
      <c r="H191" s="22" t="s">
        <v>257</v>
      </c>
      <c r="I191" s="22" t="s">
        <v>36</v>
      </c>
      <c r="J191" s="28" t="s">
        <v>13</v>
      </c>
      <c r="R191">
        <f t="shared" si="2"/>
        <v>2014</v>
      </c>
    </row>
    <row r="192" spans="1:18" ht="15" x14ac:dyDescent="0.25">
      <c r="A192" s="30">
        <v>19165000</v>
      </c>
      <c r="B192" s="31" t="s">
        <v>271</v>
      </c>
      <c r="C192" s="32">
        <v>41974</v>
      </c>
      <c r="D192" s="45" t="s">
        <v>77</v>
      </c>
      <c r="E192" s="31" t="s">
        <v>4</v>
      </c>
      <c r="F192" s="31" t="s">
        <v>33</v>
      </c>
      <c r="G192" s="31" t="s">
        <v>9</v>
      </c>
      <c r="H192" s="31" t="s">
        <v>279</v>
      </c>
      <c r="I192" s="31" t="s">
        <v>222</v>
      </c>
      <c r="J192" s="33" t="s">
        <v>13</v>
      </c>
      <c r="R192">
        <f t="shared" si="2"/>
        <v>2014</v>
      </c>
    </row>
    <row r="193" spans="1:18" ht="15" x14ac:dyDescent="0.25">
      <c r="A193" s="29">
        <v>9235000</v>
      </c>
      <c r="B193" s="22" t="s">
        <v>271</v>
      </c>
      <c r="C193" s="27">
        <v>41944</v>
      </c>
      <c r="D193" s="44" t="s">
        <v>117</v>
      </c>
      <c r="E193" s="22" t="s">
        <v>4</v>
      </c>
      <c r="F193" s="22" t="s">
        <v>33</v>
      </c>
      <c r="G193" s="22" t="s">
        <v>9</v>
      </c>
      <c r="H193" s="22" t="s">
        <v>257</v>
      </c>
      <c r="I193" s="22" t="s">
        <v>44</v>
      </c>
      <c r="J193" s="28" t="s">
        <v>13</v>
      </c>
      <c r="R193">
        <f t="shared" si="2"/>
        <v>2014</v>
      </c>
    </row>
    <row r="194" spans="1:18" ht="15" x14ac:dyDescent="0.25">
      <c r="A194" s="30">
        <v>25640000</v>
      </c>
      <c r="B194" s="31" t="s">
        <v>271</v>
      </c>
      <c r="C194" s="32">
        <v>41944</v>
      </c>
      <c r="D194" s="45" t="s">
        <v>280</v>
      </c>
      <c r="E194" s="31" t="s">
        <v>4</v>
      </c>
      <c r="F194" s="31" t="s">
        <v>33</v>
      </c>
      <c r="G194" s="31" t="s">
        <v>9</v>
      </c>
      <c r="H194" s="31" t="s">
        <v>257</v>
      </c>
      <c r="I194" s="31" t="s">
        <v>204</v>
      </c>
      <c r="J194" s="33" t="s">
        <v>13</v>
      </c>
      <c r="R194">
        <f t="shared" si="2"/>
        <v>2014</v>
      </c>
    </row>
    <row r="195" spans="1:18" ht="15" x14ac:dyDescent="0.25">
      <c r="A195" s="29">
        <v>1905000</v>
      </c>
      <c r="B195" s="22" t="s">
        <v>271</v>
      </c>
      <c r="C195" s="27">
        <v>41913</v>
      </c>
      <c r="D195" s="44" t="s">
        <v>80</v>
      </c>
      <c r="E195" s="22" t="s">
        <v>4</v>
      </c>
      <c r="F195" s="22" t="s">
        <v>103</v>
      </c>
      <c r="G195" s="22" t="s">
        <v>39</v>
      </c>
      <c r="H195" s="22" t="s">
        <v>257</v>
      </c>
      <c r="I195" s="22"/>
      <c r="J195" s="28" t="s">
        <v>31</v>
      </c>
      <c r="R195">
        <f t="shared" si="2"/>
        <v>2014</v>
      </c>
    </row>
    <row r="196" spans="1:18" ht="15" x14ac:dyDescent="0.25">
      <c r="A196" s="30">
        <v>9270000</v>
      </c>
      <c r="B196" s="31" t="s">
        <v>281</v>
      </c>
      <c r="C196" s="32">
        <v>41913</v>
      </c>
      <c r="D196" s="45" t="s">
        <v>102</v>
      </c>
      <c r="E196" s="31" t="s">
        <v>4</v>
      </c>
      <c r="F196" s="31" t="s">
        <v>103</v>
      </c>
      <c r="G196" s="31" t="s">
        <v>9</v>
      </c>
      <c r="H196" s="31" t="s">
        <v>282</v>
      </c>
      <c r="I196" s="31" t="s">
        <v>135</v>
      </c>
      <c r="J196" s="33" t="s">
        <v>13</v>
      </c>
      <c r="R196">
        <f t="shared" ref="R196:R259" si="3">IF(C196="","",YEAR(C196))</f>
        <v>2014</v>
      </c>
    </row>
    <row r="197" spans="1:18" ht="15" x14ac:dyDescent="0.25">
      <c r="A197" s="29">
        <v>375000</v>
      </c>
      <c r="B197" s="22" t="s">
        <v>283</v>
      </c>
      <c r="C197" s="27">
        <v>41897</v>
      </c>
      <c r="D197" s="44" t="s">
        <v>131</v>
      </c>
      <c r="E197" s="22" t="s">
        <v>4</v>
      </c>
      <c r="F197" s="22" t="s">
        <v>10</v>
      </c>
      <c r="G197" s="22" t="s">
        <v>120</v>
      </c>
      <c r="H197" s="22" t="s">
        <v>265</v>
      </c>
      <c r="I197" s="22"/>
      <c r="J197" s="28" t="s">
        <v>31</v>
      </c>
      <c r="R197">
        <f t="shared" si="3"/>
        <v>2014</v>
      </c>
    </row>
    <row r="198" spans="1:18" ht="15" x14ac:dyDescent="0.25">
      <c r="A198" s="30">
        <v>1570000</v>
      </c>
      <c r="B198" s="31" t="s">
        <v>284</v>
      </c>
      <c r="C198" s="32">
        <v>41883</v>
      </c>
      <c r="D198" s="45" t="s">
        <v>114</v>
      </c>
      <c r="E198" s="31" t="s">
        <v>4</v>
      </c>
      <c r="F198" s="31" t="s">
        <v>103</v>
      </c>
      <c r="G198" s="31" t="s">
        <v>9</v>
      </c>
      <c r="H198" s="31" t="s">
        <v>282</v>
      </c>
      <c r="I198" s="31" t="s">
        <v>192</v>
      </c>
      <c r="J198" s="33" t="s">
        <v>13</v>
      </c>
      <c r="R198">
        <f t="shared" si="3"/>
        <v>2014</v>
      </c>
    </row>
    <row r="199" spans="1:18" ht="15" x14ac:dyDescent="0.25">
      <c r="A199" s="29">
        <v>2110000</v>
      </c>
      <c r="B199" s="22" t="s">
        <v>266</v>
      </c>
      <c r="C199" s="27">
        <v>41883</v>
      </c>
      <c r="D199" s="44" t="s">
        <v>285</v>
      </c>
      <c r="E199" s="22" t="s">
        <v>4</v>
      </c>
      <c r="F199" s="22" t="s">
        <v>10</v>
      </c>
      <c r="G199" s="22" t="s">
        <v>9</v>
      </c>
      <c r="H199" s="22" t="s">
        <v>265</v>
      </c>
      <c r="I199" s="22" t="s">
        <v>75</v>
      </c>
      <c r="J199" s="28" t="s">
        <v>13</v>
      </c>
      <c r="R199">
        <f t="shared" si="3"/>
        <v>2014</v>
      </c>
    </row>
    <row r="200" spans="1:18" ht="15" x14ac:dyDescent="0.25">
      <c r="A200" s="30">
        <v>5200000</v>
      </c>
      <c r="B200" s="31" t="s">
        <v>271</v>
      </c>
      <c r="C200" s="32">
        <v>41883</v>
      </c>
      <c r="D200" s="45" t="s">
        <v>286</v>
      </c>
      <c r="E200" s="31" t="s">
        <v>4</v>
      </c>
      <c r="F200" s="31" t="s">
        <v>33</v>
      </c>
      <c r="G200" s="31" t="s">
        <v>9</v>
      </c>
      <c r="H200" s="31" t="s">
        <v>279</v>
      </c>
      <c r="I200" s="31" t="s">
        <v>135</v>
      </c>
      <c r="J200" s="33" t="s">
        <v>13</v>
      </c>
      <c r="R200">
        <f t="shared" si="3"/>
        <v>2014</v>
      </c>
    </row>
    <row r="201" spans="1:18" ht="15" x14ac:dyDescent="0.25">
      <c r="A201" s="29">
        <v>8919998</v>
      </c>
      <c r="B201" s="22" t="s">
        <v>271</v>
      </c>
      <c r="C201" s="27">
        <v>41883</v>
      </c>
      <c r="D201" s="44" t="s">
        <v>53</v>
      </c>
      <c r="E201" s="22" t="s">
        <v>4</v>
      </c>
      <c r="F201" s="22" t="s">
        <v>33</v>
      </c>
      <c r="G201" s="22" t="s">
        <v>9</v>
      </c>
      <c r="H201" s="22" t="s">
        <v>262</v>
      </c>
      <c r="I201" s="22" t="s">
        <v>204</v>
      </c>
      <c r="J201" s="28" t="s">
        <v>13</v>
      </c>
      <c r="R201">
        <f t="shared" si="3"/>
        <v>2014</v>
      </c>
    </row>
    <row r="202" spans="1:18" ht="15" x14ac:dyDescent="0.25">
      <c r="A202" s="30">
        <v>9184998</v>
      </c>
      <c r="B202" s="31" t="s">
        <v>271</v>
      </c>
      <c r="C202" s="32">
        <v>41883</v>
      </c>
      <c r="D202" s="45" t="s">
        <v>8</v>
      </c>
      <c r="E202" s="31" t="s">
        <v>4</v>
      </c>
      <c r="F202" s="31" t="s">
        <v>273</v>
      </c>
      <c r="G202" s="31" t="s">
        <v>9</v>
      </c>
      <c r="H202" s="31" t="s">
        <v>257</v>
      </c>
      <c r="I202" s="31" t="s">
        <v>83</v>
      </c>
      <c r="J202" s="33" t="s">
        <v>13</v>
      </c>
      <c r="R202">
        <f t="shared" si="3"/>
        <v>2014</v>
      </c>
    </row>
    <row r="203" spans="1:18" ht="15" x14ac:dyDescent="0.25">
      <c r="A203" s="29">
        <v>10425000</v>
      </c>
      <c r="B203" s="22" t="s">
        <v>287</v>
      </c>
      <c r="C203" s="27">
        <v>41883</v>
      </c>
      <c r="D203" s="44" t="s">
        <v>42</v>
      </c>
      <c r="E203" s="22" t="s">
        <v>4</v>
      </c>
      <c r="F203" s="22" t="s">
        <v>288</v>
      </c>
      <c r="G203" s="22" t="s">
        <v>9</v>
      </c>
      <c r="H203" s="22" t="s">
        <v>276</v>
      </c>
      <c r="I203" s="22" t="s">
        <v>204</v>
      </c>
      <c r="J203" s="28" t="s">
        <v>13</v>
      </c>
      <c r="R203">
        <f t="shared" si="3"/>
        <v>2014</v>
      </c>
    </row>
    <row r="204" spans="1:18" ht="15" x14ac:dyDescent="0.25">
      <c r="A204" s="30">
        <v>710000</v>
      </c>
      <c r="B204" s="31" t="s">
        <v>266</v>
      </c>
      <c r="C204" s="32">
        <v>41866</v>
      </c>
      <c r="D204" s="45" t="s">
        <v>289</v>
      </c>
      <c r="E204" s="31" t="s">
        <v>4</v>
      </c>
      <c r="F204" s="31" t="s">
        <v>290</v>
      </c>
      <c r="G204" s="31" t="s">
        <v>120</v>
      </c>
      <c r="H204" s="31" t="s">
        <v>282</v>
      </c>
      <c r="I204" s="31"/>
      <c r="J204" s="33" t="s">
        <v>31</v>
      </c>
      <c r="R204">
        <f t="shared" si="3"/>
        <v>2014</v>
      </c>
    </row>
    <row r="205" spans="1:18" ht="15" x14ac:dyDescent="0.25">
      <c r="A205" s="29">
        <v>4000000</v>
      </c>
      <c r="B205" s="22" t="s">
        <v>274</v>
      </c>
      <c r="C205" s="27">
        <v>41866</v>
      </c>
      <c r="D205" s="44" t="s">
        <v>289</v>
      </c>
      <c r="E205" s="22" t="s">
        <v>4</v>
      </c>
      <c r="F205" s="22" t="s">
        <v>103</v>
      </c>
      <c r="G205" s="22" t="s">
        <v>16</v>
      </c>
      <c r="H205" s="22" t="s">
        <v>282</v>
      </c>
      <c r="I205" s="22" t="s">
        <v>44</v>
      </c>
      <c r="J205" s="28" t="s">
        <v>13</v>
      </c>
      <c r="R205">
        <f t="shared" si="3"/>
        <v>2014</v>
      </c>
    </row>
    <row r="206" spans="1:18" ht="15" x14ac:dyDescent="0.25">
      <c r="A206" s="30">
        <v>2850000</v>
      </c>
      <c r="B206" s="31" t="s">
        <v>291</v>
      </c>
      <c r="C206" s="32">
        <v>41852</v>
      </c>
      <c r="D206" s="45" t="s">
        <v>131</v>
      </c>
      <c r="E206" s="31" t="s">
        <v>4</v>
      </c>
      <c r="F206" s="31" t="s">
        <v>10</v>
      </c>
      <c r="G206" s="31" t="s">
        <v>9</v>
      </c>
      <c r="H206" s="31" t="s">
        <v>265</v>
      </c>
      <c r="I206" s="31" t="s">
        <v>44</v>
      </c>
      <c r="J206" s="33" t="s">
        <v>13</v>
      </c>
      <c r="R206">
        <f t="shared" si="3"/>
        <v>2014</v>
      </c>
    </row>
    <row r="207" spans="1:18" ht="15" x14ac:dyDescent="0.25">
      <c r="A207" s="29">
        <v>4549999</v>
      </c>
      <c r="B207" s="22" t="s">
        <v>271</v>
      </c>
      <c r="C207" s="27">
        <v>41852</v>
      </c>
      <c r="D207" s="44" t="s">
        <v>292</v>
      </c>
      <c r="E207" s="22" t="s">
        <v>4</v>
      </c>
      <c r="F207" s="22" t="s">
        <v>33</v>
      </c>
      <c r="G207" s="22" t="s">
        <v>9</v>
      </c>
      <c r="H207" s="22" t="s">
        <v>257</v>
      </c>
      <c r="I207" s="22" t="s">
        <v>75</v>
      </c>
      <c r="J207" s="28" t="s">
        <v>13</v>
      </c>
      <c r="R207">
        <f t="shared" si="3"/>
        <v>2014</v>
      </c>
    </row>
    <row r="208" spans="1:18" ht="15" x14ac:dyDescent="0.25">
      <c r="A208" s="30">
        <v>4660000</v>
      </c>
      <c r="B208" s="31" t="s">
        <v>266</v>
      </c>
      <c r="C208" s="32">
        <v>41852</v>
      </c>
      <c r="D208" s="45" t="s">
        <v>293</v>
      </c>
      <c r="E208" s="31" t="s">
        <v>4</v>
      </c>
      <c r="F208" s="31" t="s">
        <v>103</v>
      </c>
      <c r="G208" s="31" t="s">
        <v>9</v>
      </c>
      <c r="H208" s="31" t="s">
        <v>257</v>
      </c>
      <c r="I208" s="31" t="s">
        <v>36</v>
      </c>
      <c r="J208" s="33" t="s">
        <v>13</v>
      </c>
      <c r="R208">
        <f t="shared" si="3"/>
        <v>2014</v>
      </c>
    </row>
    <row r="209" spans="1:18" ht="15" x14ac:dyDescent="0.25">
      <c r="A209" s="29">
        <v>9465000</v>
      </c>
      <c r="B209" s="22" t="s">
        <v>294</v>
      </c>
      <c r="C209" s="27">
        <v>41852</v>
      </c>
      <c r="D209" s="44" t="s">
        <v>171</v>
      </c>
      <c r="E209" s="22" t="s">
        <v>4</v>
      </c>
      <c r="F209" s="22" t="s">
        <v>33</v>
      </c>
      <c r="G209" s="22" t="s">
        <v>9</v>
      </c>
      <c r="H209" s="22" t="s">
        <v>257</v>
      </c>
      <c r="I209" s="22" t="s">
        <v>85</v>
      </c>
      <c r="J209" s="28" t="s">
        <v>13</v>
      </c>
      <c r="R209">
        <f t="shared" si="3"/>
        <v>2014</v>
      </c>
    </row>
    <row r="210" spans="1:18" ht="15" x14ac:dyDescent="0.25">
      <c r="A210" s="30">
        <v>9685000</v>
      </c>
      <c r="B210" s="31" t="s">
        <v>294</v>
      </c>
      <c r="C210" s="32">
        <v>41852</v>
      </c>
      <c r="D210" s="45" t="s">
        <v>181</v>
      </c>
      <c r="E210" s="31" t="s">
        <v>4</v>
      </c>
      <c r="F210" s="31" t="s">
        <v>33</v>
      </c>
      <c r="G210" s="31" t="s">
        <v>9</v>
      </c>
      <c r="H210" s="31" t="s">
        <v>262</v>
      </c>
      <c r="I210" s="31" t="s">
        <v>36</v>
      </c>
      <c r="J210" s="33" t="s">
        <v>13</v>
      </c>
      <c r="R210">
        <f t="shared" si="3"/>
        <v>2014</v>
      </c>
    </row>
    <row r="211" spans="1:18" ht="15" x14ac:dyDescent="0.25">
      <c r="A211" s="29">
        <v>3995000</v>
      </c>
      <c r="B211" s="22" t="s">
        <v>291</v>
      </c>
      <c r="C211" s="27">
        <v>41821</v>
      </c>
      <c r="D211" s="44" t="s">
        <v>121</v>
      </c>
      <c r="E211" s="22" t="s">
        <v>4</v>
      </c>
      <c r="F211" s="22" t="s">
        <v>10</v>
      </c>
      <c r="G211" s="22" t="s">
        <v>9</v>
      </c>
      <c r="H211" s="22" t="s">
        <v>265</v>
      </c>
      <c r="I211" s="22" t="s">
        <v>204</v>
      </c>
      <c r="J211" s="28" t="s">
        <v>13</v>
      </c>
      <c r="R211">
        <f t="shared" si="3"/>
        <v>2014</v>
      </c>
    </row>
    <row r="212" spans="1:18" ht="15" x14ac:dyDescent="0.25">
      <c r="A212" s="30">
        <v>8990000</v>
      </c>
      <c r="B212" s="31" t="s">
        <v>295</v>
      </c>
      <c r="C212" s="32">
        <v>41821</v>
      </c>
      <c r="D212" s="45" t="s">
        <v>152</v>
      </c>
      <c r="E212" s="31" t="s">
        <v>4</v>
      </c>
      <c r="F212" s="31" t="s">
        <v>33</v>
      </c>
      <c r="G212" s="31" t="s">
        <v>9</v>
      </c>
      <c r="H212" s="31" t="s">
        <v>257</v>
      </c>
      <c r="I212" s="31" t="s">
        <v>44</v>
      </c>
      <c r="J212" s="33" t="s">
        <v>13</v>
      </c>
      <c r="R212">
        <f t="shared" si="3"/>
        <v>2014</v>
      </c>
    </row>
    <row r="213" spans="1:18" ht="15" x14ac:dyDescent="0.25">
      <c r="A213" s="29">
        <v>9500000</v>
      </c>
      <c r="B213" s="22" t="s">
        <v>271</v>
      </c>
      <c r="C213" s="27">
        <v>41821</v>
      </c>
      <c r="D213" s="44" t="s">
        <v>296</v>
      </c>
      <c r="E213" s="22" t="s">
        <v>4</v>
      </c>
      <c r="F213" s="22" t="s">
        <v>33</v>
      </c>
      <c r="G213" s="22" t="s">
        <v>9</v>
      </c>
      <c r="H213" s="22" t="s">
        <v>262</v>
      </c>
      <c r="I213" s="22" t="s">
        <v>204</v>
      </c>
      <c r="J213" s="28" t="s">
        <v>13</v>
      </c>
      <c r="R213">
        <f t="shared" si="3"/>
        <v>2014</v>
      </c>
    </row>
    <row r="214" spans="1:18" ht="15" x14ac:dyDescent="0.25">
      <c r="A214" s="30">
        <v>19480000</v>
      </c>
      <c r="B214" s="31" t="s">
        <v>297</v>
      </c>
      <c r="C214" s="32">
        <v>41821</v>
      </c>
      <c r="D214" s="45" t="s">
        <v>298</v>
      </c>
      <c r="E214" s="31" t="s">
        <v>4</v>
      </c>
      <c r="F214" s="31" t="s">
        <v>273</v>
      </c>
      <c r="G214" s="31" t="s">
        <v>9</v>
      </c>
      <c r="H214" s="31" t="s">
        <v>257</v>
      </c>
      <c r="I214" s="31" t="s">
        <v>299</v>
      </c>
      <c r="J214" s="33" t="s">
        <v>13</v>
      </c>
      <c r="R214">
        <f t="shared" si="3"/>
        <v>2014</v>
      </c>
    </row>
    <row r="215" spans="1:18" ht="15" x14ac:dyDescent="0.25">
      <c r="A215" s="29">
        <v>700000</v>
      </c>
      <c r="B215" s="22" t="s">
        <v>300</v>
      </c>
      <c r="C215" s="27">
        <v>41805</v>
      </c>
      <c r="D215" s="44" t="s">
        <v>301</v>
      </c>
      <c r="E215" s="22" t="s">
        <v>4</v>
      </c>
      <c r="F215" s="22" t="s">
        <v>302</v>
      </c>
      <c r="G215" s="22" t="s">
        <v>39</v>
      </c>
      <c r="H215" s="22"/>
      <c r="I215" s="22"/>
      <c r="J215" s="28" t="s">
        <v>31</v>
      </c>
      <c r="R215">
        <f t="shared" si="3"/>
        <v>2014</v>
      </c>
    </row>
    <row r="216" spans="1:18" ht="15" x14ac:dyDescent="0.25">
      <c r="A216" s="30">
        <v>2695000</v>
      </c>
      <c r="B216" s="31" t="s">
        <v>303</v>
      </c>
      <c r="C216" s="32">
        <v>41791</v>
      </c>
      <c r="D216" s="45" t="s">
        <v>178</v>
      </c>
      <c r="E216" s="31" t="s">
        <v>4</v>
      </c>
      <c r="F216" s="31" t="s">
        <v>263</v>
      </c>
      <c r="G216" s="31" t="s">
        <v>9</v>
      </c>
      <c r="H216" s="31" t="s">
        <v>257</v>
      </c>
      <c r="I216" s="31" t="s">
        <v>19</v>
      </c>
      <c r="J216" s="33" t="s">
        <v>13</v>
      </c>
      <c r="R216">
        <f t="shared" si="3"/>
        <v>2014</v>
      </c>
    </row>
    <row r="217" spans="1:18" ht="15" x14ac:dyDescent="0.25">
      <c r="A217" s="29">
        <v>2835000</v>
      </c>
      <c r="B217" s="22" t="s">
        <v>287</v>
      </c>
      <c r="C217" s="27">
        <v>41791</v>
      </c>
      <c r="D217" s="44" t="s">
        <v>304</v>
      </c>
      <c r="E217" s="22" t="s">
        <v>4</v>
      </c>
      <c r="F217" s="22" t="s">
        <v>103</v>
      </c>
      <c r="G217" s="22" t="s">
        <v>9</v>
      </c>
      <c r="H217" s="22" t="s">
        <v>257</v>
      </c>
      <c r="I217" s="22" t="s">
        <v>44</v>
      </c>
      <c r="J217" s="28" t="s">
        <v>13</v>
      </c>
      <c r="R217">
        <f t="shared" si="3"/>
        <v>2014</v>
      </c>
    </row>
    <row r="218" spans="1:18" ht="15" x14ac:dyDescent="0.25">
      <c r="A218" s="30">
        <v>5195000</v>
      </c>
      <c r="B218" s="31" t="s">
        <v>305</v>
      </c>
      <c r="C218" s="32">
        <v>41791</v>
      </c>
      <c r="D218" s="45" t="s">
        <v>246</v>
      </c>
      <c r="E218" s="31" t="s">
        <v>4</v>
      </c>
      <c r="F218" s="31" t="s">
        <v>10</v>
      </c>
      <c r="G218" s="31" t="s">
        <v>9</v>
      </c>
      <c r="H218" s="31" t="s">
        <v>257</v>
      </c>
      <c r="I218" s="31" t="s">
        <v>236</v>
      </c>
      <c r="J218" s="33" t="s">
        <v>91</v>
      </c>
      <c r="R218">
        <f t="shared" si="3"/>
        <v>2014</v>
      </c>
    </row>
    <row r="219" spans="1:18" ht="15" x14ac:dyDescent="0.25">
      <c r="A219" s="29">
        <v>8229998</v>
      </c>
      <c r="B219" s="22" t="s">
        <v>271</v>
      </c>
      <c r="C219" s="27">
        <v>41791</v>
      </c>
      <c r="D219" s="44" t="s">
        <v>180</v>
      </c>
      <c r="E219" s="22" t="s">
        <v>4</v>
      </c>
      <c r="F219" s="22" t="s">
        <v>33</v>
      </c>
      <c r="G219" s="22" t="s">
        <v>9</v>
      </c>
      <c r="H219" s="22" t="s">
        <v>257</v>
      </c>
      <c r="I219" s="22" t="s">
        <v>75</v>
      </c>
      <c r="J219" s="28" t="s">
        <v>13</v>
      </c>
      <c r="R219">
        <f t="shared" si="3"/>
        <v>2014</v>
      </c>
    </row>
    <row r="220" spans="1:18" ht="15" x14ac:dyDescent="0.25">
      <c r="A220" s="30">
        <v>9034996</v>
      </c>
      <c r="B220" s="31" t="s">
        <v>271</v>
      </c>
      <c r="C220" s="32">
        <v>41791</v>
      </c>
      <c r="D220" s="45" t="s">
        <v>136</v>
      </c>
      <c r="E220" s="31" t="s">
        <v>4</v>
      </c>
      <c r="F220" s="31" t="s">
        <v>33</v>
      </c>
      <c r="G220" s="31" t="s">
        <v>39</v>
      </c>
      <c r="H220" s="31" t="s">
        <v>306</v>
      </c>
      <c r="I220" s="31" t="s">
        <v>36</v>
      </c>
      <c r="J220" s="33" t="s">
        <v>13</v>
      </c>
      <c r="R220">
        <f t="shared" si="3"/>
        <v>2014</v>
      </c>
    </row>
    <row r="221" spans="1:18" ht="15" x14ac:dyDescent="0.25">
      <c r="A221" s="29">
        <v>10630000</v>
      </c>
      <c r="B221" s="22" t="s">
        <v>295</v>
      </c>
      <c r="C221" s="27">
        <v>41791</v>
      </c>
      <c r="D221" s="44" t="s">
        <v>110</v>
      </c>
      <c r="E221" s="22" t="s">
        <v>4</v>
      </c>
      <c r="F221" s="22" t="s">
        <v>263</v>
      </c>
      <c r="G221" s="22" t="s">
        <v>9</v>
      </c>
      <c r="H221" s="22" t="s">
        <v>262</v>
      </c>
      <c r="I221" s="22" t="s">
        <v>36</v>
      </c>
      <c r="J221" s="28" t="s">
        <v>13</v>
      </c>
      <c r="R221">
        <f t="shared" si="3"/>
        <v>2014</v>
      </c>
    </row>
    <row r="222" spans="1:18" ht="15" x14ac:dyDescent="0.25">
      <c r="A222" s="30">
        <v>46545000</v>
      </c>
      <c r="B222" s="31" t="s">
        <v>307</v>
      </c>
      <c r="C222" s="32">
        <v>41791</v>
      </c>
      <c r="D222" s="45" t="s">
        <v>246</v>
      </c>
      <c r="E222" s="31" t="s">
        <v>4</v>
      </c>
      <c r="F222" s="31" t="s">
        <v>10</v>
      </c>
      <c r="G222" s="31" t="s">
        <v>9</v>
      </c>
      <c r="H222" s="31" t="s">
        <v>257</v>
      </c>
      <c r="I222" s="31" t="s">
        <v>236</v>
      </c>
      <c r="J222" s="33" t="s">
        <v>91</v>
      </c>
      <c r="R222">
        <f t="shared" si="3"/>
        <v>2014</v>
      </c>
    </row>
    <row r="223" spans="1:18" ht="15" x14ac:dyDescent="0.25">
      <c r="A223" s="29">
        <v>500000</v>
      </c>
      <c r="B223" s="22" t="s">
        <v>284</v>
      </c>
      <c r="C223" s="27">
        <v>41774</v>
      </c>
      <c r="D223" s="44" t="s">
        <v>131</v>
      </c>
      <c r="E223" s="22" t="s">
        <v>4</v>
      </c>
      <c r="F223" s="22" t="s">
        <v>10</v>
      </c>
      <c r="G223" s="22" t="s">
        <v>39</v>
      </c>
      <c r="H223" s="22" t="s">
        <v>265</v>
      </c>
      <c r="I223" s="22"/>
      <c r="J223" s="28" t="s">
        <v>31</v>
      </c>
      <c r="R223">
        <f t="shared" si="3"/>
        <v>2014</v>
      </c>
    </row>
    <row r="224" spans="1:18" ht="15" x14ac:dyDescent="0.25">
      <c r="A224" s="30">
        <v>3720000</v>
      </c>
      <c r="B224" s="31" t="s">
        <v>308</v>
      </c>
      <c r="C224" s="32">
        <v>41760</v>
      </c>
      <c r="D224" s="45" t="s">
        <v>155</v>
      </c>
      <c r="E224" s="31" t="s">
        <v>4</v>
      </c>
      <c r="F224" s="31" t="s">
        <v>33</v>
      </c>
      <c r="G224" s="31" t="s">
        <v>9</v>
      </c>
      <c r="H224" s="31" t="s">
        <v>306</v>
      </c>
      <c r="I224" s="31" t="s">
        <v>309</v>
      </c>
      <c r="J224" s="33" t="s">
        <v>13</v>
      </c>
      <c r="R224">
        <f t="shared" si="3"/>
        <v>2014</v>
      </c>
    </row>
    <row r="225" spans="1:18" ht="15" x14ac:dyDescent="0.25">
      <c r="A225" s="29">
        <v>3900000</v>
      </c>
      <c r="B225" s="22" t="s">
        <v>266</v>
      </c>
      <c r="C225" s="27">
        <v>41760</v>
      </c>
      <c r="D225" s="44" t="s">
        <v>94</v>
      </c>
      <c r="E225" s="22" t="s">
        <v>4</v>
      </c>
      <c r="F225" s="22" t="s">
        <v>103</v>
      </c>
      <c r="G225" s="22" t="s">
        <v>9</v>
      </c>
      <c r="H225" s="22" t="s">
        <v>255</v>
      </c>
      <c r="I225" s="22" t="s">
        <v>135</v>
      </c>
      <c r="J225" s="28" t="s">
        <v>13</v>
      </c>
      <c r="R225">
        <f t="shared" si="3"/>
        <v>2014</v>
      </c>
    </row>
    <row r="226" spans="1:18" ht="15" x14ac:dyDescent="0.25">
      <c r="A226" s="30">
        <v>6180000</v>
      </c>
      <c r="B226" s="31" t="s">
        <v>310</v>
      </c>
      <c r="C226" s="32">
        <v>41760</v>
      </c>
      <c r="D226" s="45" t="s">
        <v>67</v>
      </c>
      <c r="E226" s="31" t="s">
        <v>4</v>
      </c>
      <c r="F226" s="31" t="s">
        <v>33</v>
      </c>
      <c r="G226" s="31" t="s">
        <v>9</v>
      </c>
      <c r="H226" s="31" t="s">
        <v>306</v>
      </c>
      <c r="I226" s="31" t="s">
        <v>44</v>
      </c>
      <c r="J226" s="33" t="s">
        <v>13</v>
      </c>
      <c r="R226">
        <f t="shared" si="3"/>
        <v>2014</v>
      </c>
    </row>
    <row r="227" spans="1:18" ht="15" x14ac:dyDescent="0.25">
      <c r="A227" s="29">
        <v>6330000</v>
      </c>
      <c r="B227" s="22" t="s">
        <v>311</v>
      </c>
      <c r="C227" s="27">
        <v>41760</v>
      </c>
      <c r="D227" s="44" t="s">
        <v>155</v>
      </c>
      <c r="E227" s="22" t="s">
        <v>4</v>
      </c>
      <c r="F227" s="22" t="s">
        <v>33</v>
      </c>
      <c r="G227" s="22" t="s">
        <v>9</v>
      </c>
      <c r="H227" s="22" t="s">
        <v>306</v>
      </c>
      <c r="I227" s="22" t="s">
        <v>36</v>
      </c>
      <c r="J227" s="28" t="s">
        <v>13</v>
      </c>
      <c r="R227">
        <f t="shared" si="3"/>
        <v>2014</v>
      </c>
    </row>
    <row r="228" spans="1:18" ht="15" x14ac:dyDescent="0.25">
      <c r="A228" s="30">
        <v>7199997</v>
      </c>
      <c r="B228" s="31" t="s">
        <v>271</v>
      </c>
      <c r="C228" s="32">
        <v>41760</v>
      </c>
      <c r="D228" s="45" t="s">
        <v>178</v>
      </c>
      <c r="E228" s="31" t="s">
        <v>4</v>
      </c>
      <c r="F228" s="31" t="s">
        <v>263</v>
      </c>
      <c r="G228" s="31" t="s">
        <v>9</v>
      </c>
      <c r="H228" s="31" t="s">
        <v>257</v>
      </c>
      <c r="I228" s="31" t="s">
        <v>36</v>
      </c>
      <c r="J228" s="33" t="s">
        <v>13</v>
      </c>
      <c r="R228">
        <f t="shared" si="3"/>
        <v>2014</v>
      </c>
    </row>
    <row r="229" spans="1:18" ht="15" x14ac:dyDescent="0.25">
      <c r="A229" s="29">
        <v>9364999</v>
      </c>
      <c r="B229" s="22" t="s">
        <v>271</v>
      </c>
      <c r="C229" s="27">
        <v>41760</v>
      </c>
      <c r="D229" s="44" t="s">
        <v>173</v>
      </c>
      <c r="E229" s="22" t="s">
        <v>4</v>
      </c>
      <c r="F229" s="22" t="s">
        <v>33</v>
      </c>
      <c r="G229" s="22" t="s">
        <v>9</v>
      </c>
      <c r="H229" s="22" t="s">
        <v>257</v>
      </c>
      <c r="I229" s="22" t="s">
        <v>36</v>
      </c>
      <c r="J229" s="28" t="s">
        <v>13</v>
      </c>
      <c r="R229">
        <f t="shared" si="3"/>
        <v>2014</v>
      </c>
    </row>
    <row r="230" spans="1:18" ht="15" x14ac:dyDescent="0.25">
      <c r="A230" s="30">
        <v>9690000</v>
      </c>
      <c r="B230" s="31" t="s">
        <v>312</v>
      </c>
      <c r="C230" s="32">
        <v>41760</v>
      </c>
      <c r="D230" s="45" t="s">
        <v>67</v>
      </c>
      <c r="E230" s="31" t="s">
        <v>4</v>
      </c>
      <c r="F230" s="31" t="s">
        <v>33</v>
      </c>
      <c r="G230" s="31" t="s">
        <v>9</v>
      </c>
      <c r="H230" s="31" t="s">
        <v>306</v>
      </c>
      <c r="I230" s="31" t="s">
        <v>36</v>
      </c>
      <c r="J230" s="33" t="s">
        <v>13</v>
      </c>
      <c r="R230">
        <f t="shared" si="3"/>
        <v>2014</v>
      </c>
    </row>
    <row r="231" spans="1:18" ht="15" x14ac:dyDescent="0.25">
      <c r="A231" s="29">
        <v>36710000</v>
      </c>
      <c r="B231" s="22" t="s">
        <v>294</v>
      </c>
      <c r="C231" s="27">
        <v>41760</v>
      </c>
      <c r="D231" s="44" t="s">
        <v>155</v>
      </c>
      <c r="E231" s="22" t="s">
        <v>4</v>
      </c>
      <c r="F231" s="22" t="s">
        <v>33</v>
      </c>
      <c r="G231" s="22" t="s">
        <v>9</v>
      </c>
      <c r="H231" s="22" t="s">
        <v>306</v>
      </c>
      <c r="I231" s="22" t="s">
        <v>27</v>
      </c>
      <c r="J231" s="28" t="s">
        <v>13</v>
      </c>
      <c r="R231">
        <f t="shared" si="3"/>
        <v>2014</v>
      </c>
    </row>
    <row r="232" spans="1:18" ht="15" x14ac:dyDescent="0.25">
      <c r="A232" s="30">
        <v>2390000</v>
      </c>
      <c r="B232" s="31" t="s">
        <v>266</v>
      </c>
      <c r="C232" s="32">
        <v>41730</v>
      </c>
      <c r="D232" s="45" t="s">
        <v>116</v>
      </c>
      <c r="E232" s="31" t="s">
        <v>4</v>
      </c>
      <c r="F232" s="31" t="s">
        <v>103</v>
      </c>
      <c r="G232" s="31" t="s">
        <v>9</v>
      </c>
      <c r="H232" s="31" t="s">
        <v>255</v>
      </c>
      <c r="I232" s="31" t="s">
        <v>222</v>
      </c>
      <c r="J232" s="33" t="s">
        <v>13</v>
      </c>
      <c r="R232">
        <f t="shared" si="3"/>
        <v>2014</v>
      </c>
    </row>
    <row r="233" spans="1:18" ht="15" x14ac:dyDescent="0.25">
      <c r="A233" s="29">
        <v>8864995</v>
      </c>
      <c r="B233" s="22" t="s">
        <v>271</v>
      </c>
      <c r="C233" s="27">
        <v>41730</v>
      </c>
      <c r="D233" s="44" t="s">
        <v>32</v>
      </c>
      <c r="E233" s="22" t="s">
        <v>4</v>
      </c>
      <c r="F233" s="22" t="s">
        <v>273</v>
      </c>
      <c r="G233" s="22" t="s">
        <v>9</v>
      </c>
      <c r="H233" s="22" t="s">
        <v>257</v>
      </c>
      <c r="I233" s="22" t="s">
        <v>75</v>
      </c>
      <c r="J233" s="28" t="s">
        <v>13</v>
      </c>
      <c r="R233">
        <f t="shared" si="3"/>
        <v>2014</v>
      </c>
    </row>
    <row r="234" spans="1:18" ht="15" x14ac:dyDescent="0.25">
      <c r="A234" s="30">
        <v>9745000</v>
      </c>
      <c r="B234" s="31" t="s">
        <v>294</v>
      </c>
      <c r="C234" s="32">
        <v>41730</v>
      </c>
      <c r="D234" s="45" t="s">
        <v>163</v>
      </c>
      <c r="E234" s="31" t="s">
        <v>4</v>
      </c>
      <c r="F234" s="31" t="s">
        <v>33</v>
      </c>
      <c r="G234" s="31" t="s">
        <v>9</v>
      </c>
      <c r="H234" s="31" t="s">
        <v>306</v>
      </c>
      <c r="I234" s="31" t="s">
        <v>75</v>
      </c>
      <c r="J234" s="33" t="s">
        <v>13</v>
      </c>
      <c r="R234">
        <f t="shared" si="3"/>
        <v>2014</v>
      </c>
    </row>
    <row r="235" spans="1:18" ht="15" x14ac:dyDescent="0.25">
      <c r="A235" s="29">
        <v>9750000</v>
      </c>
      <c r="B235" s="22" t="s">
        <v>295</v>
      </c>
      <c r="C235" s="27">
        <v>41730</v>
      </c>
      <c r="D235" s="44" t="s">
        <v>46</v>
      </c>
      <c r="E235" s="22" t="s">
        <v>4</v>
      </c>
      <c r="F235" s="22" t="s">
        <v>33</v>
      </c>
      <c r="G235" s="22" t="s">
        <v>9</v>
      </c>
      <c r="H235" s="22" t="s">
        <v>257</v>
      </c>
      <c r="I235" s="22" t="s">
        <v>75</v>
      </c>
      <c r="J235" s="28" t="s">
        <v>13</v>
      </c>
      <c r="R235">
        <f t="shared" si="3"/>
        <v>2014</v>
      </c>
    </row>
    <row r="236" spans="1:18" ht="15" x14ac:dyDescent="0.25">
      <c r="A236" s="30">
        <v>6564999</v>
      </c>
      <c r="B236" s="31" t="s">
        <v>271</v>
      </c>
      <c r="C236" s="32">
        <v>41699</v>
      </c>
      <c r="D236" s="45" t="s">
        <v>313</v>
      </c>
      <c r="E236" s="31" t="s">
        <v>4</v>
      </c>
      <c r="F236" s="31" t="s">
        <v>33</v>
      </c>
      <c r="G236" s="31" t="s">
        <v>9</v>
      </c>
      <c r="H236" s="31" t="s">
        <v>279</v>
      </c>
      <c r="I236" s="31" t="s">
        <v>85</v>
      </c>
      <c r="J236" s="33" t="s">
        <v>13</v>
      </c>
      <c r="R236">
        <f t="shared" si="3"/>
        <v>2014</v>
      </c>
    </row>
    <row r="237" spans="1:18" ht="15" x14ac:dyDescent="0.25">
      <c r="A237" s="29">
        <v>125000</v>
      </c>
      <c r="B237" s="22" t="s">
        <v>314</v>
      </c>
      <c r="C237" s="27">
        <v>41685</v>
      </c>
      <c r="D237" s="44" t="s">
        <v>315</v>
      </c>
      <c r="E237" s="22" t="s">
        <v>4</v>
      </c>
      <c r="F237" s="22" t="s">
        <v>103</v>
      </c>
      <c r="G237" s="22" t="s">
        <v>120</v>
      </c>
      <c r="H237" s="22" t="s">
        <v>265</v>
      </c>
      <c r="I237" s="22"/>
      <c r="J237" s="28" t="s">
        <v>31</v>
      </c>
      <c r="R237">
        <f t="shared" si="3"/>
        <v>2014</v>
      </c>
    </row>
    <row r="238" spans="1:18" ht="15" x14ac:dyDescent="0.25">
      <c r="A238" s="30">
        <v>5860000</v>
      </c>
      <c r="B238" s="31" t="s">
        <v>266</v>
      </c>
      <c r="C238" s="32">
        <v>41671</v>
      </c>
      <c r="D238" s="45" t="s">
        <v>277</v>
      </c>
      <c r="E238" s="31" t="s">
        <v>4</v>
      </c>
      <c r="F238" s="31" t="s">
        <v>33</v>
      </c>
      <c r="G238" s="31" t="s">
        <v>9</v>
      </c>
      <c r="H238" s="31" t="s">
        <v>257</v>
      </c>
      <c r="I238" s="31" t="s">
        <v>222</v>
      </c>
      <c r="J238" s="33" t="s">
        <v>13</v>
      </c>
      <c r="R238">
        <f t="shared" si="3"/>
        <v>2014</v>
      </c>
    </row>
    <row r="239" spans="1:18" ht="15" x14ac:dyDescent="0.25">
      <c r="A239" s="29">
        <v>9004998</v>
      </c>
      <c r="B239" s="22" t="s">
        <v>271</v>
      </c>
      <c r="C239" s="27">
        <v>41671</v>
      </c>
      <c r="D239" s="44" t="s">
        <v>260</v>
      </c>
      <c r="E239" s="22" t="s">
        <v>4</v>
      </c>
      <c r="F239" s="22" t="s">
        <v>33</v>
      </c>
      <c r="G239" s="22" t="s">
        <v>9</v>
      </c>
      <c r="H239" s="22" t="s">
        <v>257</v>
      </c>
      <c r="I239" s="22" t="s">
        <v>192</v>
      </c>
      <c r="J239" s="28" t="s">
        <v>13</v>
      </c>
      <c r="R239">
        <f t="shared" si="3"/>
        <v>2014</v>
      </c>
    </row>
    <row r="240" spans="1:18" ht="15" x14ac:dyDescent="0.25">
      <c r="A240" s="30">
        <v>9685000</v>
      </c>
      <c r="B240" s="31" t="s">
        <v>316</v>
      </c>
      <c r="C240" s="32">
        <v>41671</v>
      </c>
      <c r="D240" s="45" t="s">
        <v>99</v>
      </c>
      <c r="E240" s="31" t="s">
        <v>4</v>
      </c>
      <c r="F240" s="31" t="s">
        <v>273</v>
      </c>
      <c r="G240" s="31" t="s">
        <v>9</v>
      </c>
      <c r="H240" s="31" t="s">
        <v>262</v>
      </c>
      <c r="I240" s="31"/>
      <c r="J240" s="33" t="s">
        <v>31</v>
      </c>
      <c r="R240">
        <f t="shared" si="3"/>
        <v>2014</v>
      </c>
    </row>
    <row r="241" spans="1:18" ht="15" x14ac:dyDescent="0.25">
      <c r="A241" s="29">
        <v>85000</v>
      </c>
      <c r="B241" s="22" t="s">
        <v>317</v>
      </c>
      <c r="C241" s="27">
        <v>41609</v>
      </c>
      <c r="D241" s="44" t="s">
        <v>172</v>
      </c>
      <c r="E241" s="22" t="s">
        <v>4</v>
      </c>
      <c r="F241" s="22" t="s">
        <v>318</v>
      </c>
      <c r="G241" s="22" t="s">
        <v>120</v>
      </c>
      <c r="H241" s="22" t="s">
        <v>257</v>
      </c>
      <c r="I241" s="22"/>
      <c r="J241" s="28" t="s">
        <v>31</v>
      </c>
      <c r="R241">
        <f t="shared" si="3"/>
        <v>2013</v>
      </c>
    </row>
    <row r="242" spans="1:18" ht="15" x14ac:dyDescent="0.25">
      <c r="A242" s="30">
        <v>665000</v>
      </c>
      <c r="B242" s="31" t="s">
        <v>319</v>
      </c>
      <c r="C242" s="32">
        <v>41609</v>
      </c>
      <c r="D242" s="45" t="s">
        <v>172</v>
      </c>
      <c r="E242" s="31" t="s">
        <v>4</v>
      </c>
      <c r="F242" s="31" t="s">
        <v>318</v>
      </c>
      <c r="G242" s="31" t="s">
        <v>120</v>
      </c>
      <c r="H242" s="31" t="s">
        <v>257</v>
      </c>
      <c r="I242" s="31"/>
      <c r="J242" s="33" t="s">
        <v>31</v>
      </c>
      <c r="R242">
        <f t="shared" si="3"/>
        <v>2013</v>
      </c>
    </row>
    <row r="243" spans="1:18" ht="15" x14ac:dyDescent="0.25">
      <c r="A243" s="29">
        <v>750000</v>
      </c>
      <c r="B243" s="22" t="s">
        <v>320</v>
      </c>
      <c r="C243" s="27">
        <v>41609</v>
      </c>
      <c r="D243" s="44" t="s">
        <v>172</v>
      </c>
      <c r="E243" s="22" t="s">
        <v>4</v>
      </c>
      <c r="F243" s="22" t="s">
        <v>321</v>
      </c>
      <c r="G243" s="22" t="s">
        <v>120</v>
      </c>
      <c r="H243" s="22" t="s">
        <v>257</v>
      </c>
      <c r="I243" s="22"/>
      <c r="J243" s="28" t="s">
        <v>31</v>
      </c>
      <c r="R243">
        <f t="shared" si="3"/>
        <v>2013</v>
      </c>
    </row>
    <row r="244" spans="1:18" ht="15" x14ac:dyDescent="0.25">
      <c r="A244" s="30">
        <v>1215000</v>
      </c>
      <c r="B244" s="31" t="s">
        <v>322</v>
      </c>
      <c r="C244" s="32">
        <v>41609</v>
      </c>
      <c r="D244" s="45" t="s">
        <v>323</v>
      </c>
      <c r="E244" s="31" t="s">
        <v>4</v>
      </c>
      <c r="F244" s="31" t="s">
        <v>33</v>
      </c>
      <c r="G244" s="31" t="s">
        <v>9</v>
      </c>
      <c r="H244" s="31" t="s">
        <v>257</v>
      </c>
      <c r="I244" s="31"/>
      <c r="J244" s="33" t="s">
        <v>31</v>
      </c>
      <c r="R244">
        <f t="shared" si="3"/>
        <v>2013</v>
      </c>
    </row>
    <row r="245" spans="1:18" ht="15" x14ac:dyDescent="0.25">
      <c r="A245" s="29">
        <v>2000000</v>
      </c>
      <c r="B245" s="22" t="s">
        <v>324</v>
      </c>
      <c r="C245" s="27">
        <v>41609</v>
      </c>
      <c r="D245" s="44" t="s">
        <v>181</v>
      </c>
      <c r="E245" s="22" t="s">
        <v>4</v>
      </c>
      <c r="F245" s="22" t="s">
        <v>33</v>
      </c>
      <c r="G245" s="22" t="s">
        <v>39</v>
      </c>
      <c r="H245" s="22" t="s">
        <v>262</v>
      </c>
      <c r="I245" s="22"/>
      <c r="J245" s="28" t="s">
        <v>31</v>
      </c>
      <c r="R245">
        <f t="shared" si="3"/>
        <v>2013</v>
      </c>
    </row>
    <row r="246" spans="1:18" ht="15" x14ac:dyDescent="0.25">
      <c r="A246" s="30">
        <v>3415000</v>
      </c>
      <c r="B246" s="31" t="s">
        <v>322</v>
      </c>
      <c r="C246" s="32">
        <v>41609</v>
      </c>
      <c r="D246" s="45" t="s">
        <v>325</v>
      </c>
      <c r="E246" s="31" t="s">
        <v>4</v>
      </c>
      <c r="F246" s="31" t="s">
        <v>33</v>
      </c>
      <c r="G246" s="31" t="s">
        <v>9</v>
      </c>
      <c r="H246" s="31" t="s">
        <v>262</v>
      </c>
      <c r="I246" s="31" t="s">
        <v>19</v>
      </c>
      <c r="J246" s="33" t="s">
        <v>13</v>
      </c>
      <c r="R246">
        <f t="shared" si="3"/>
        <v>2013</v>
      </c>
    </row>
    <row r="247" spans="1:18" ht="15" x14ac:dyDescent="0.25">
      <c r="A247" s="29">
        <v>6089994</v>
      </c>
      <c r="B247" s="22" t="s">
        <v>322</v>
      </c>
      <c r="C247" s="27">
        <v>41609</v>
      </c>
      <c r="D247" s="44" t="s">
        <v>41</v>
      </c>
      <c r="E247" s="22" t="s">
        <v>4</v>
      </c>
      <c r="F247" s="22" t="s">
        <v>273</v>
      </c>
      <c r="G247" s="22" t="s">
        <v>9</v>
      </c>
      <c r="H247" s="22" t="s">
        <v>257</v>
      </c>
      <c r="I247" s="22" t="s">
        <v>326</v>
      </c>
      <c r="J247" s="28" t="s">
        <v>13</v>
      </c>
      <c r="R247">
        <f t="shared" si="3"/>
        <v>2013</v>
      </c>
    </row>
    <row r="248" spans="1:18" ht="15" x14ac:dyDescent="0.25">
      <c r="A248" s="30">
        <v>6885000</v>
      </c>
      <c r="B248" s="31" t="s">
        <v>322</v>
      </c>
      <c r="C248" s="32">
        <v>41609</v>
      </c>
      <c r="D248" s="45" t="s">
        <v>8</v>
      </c>
      <c r="E248" s="31" t="s">
        <v>4</v>
      </c>
      <c r="F248" s="31" t="s">
        <v>273</v>
      </c>
      <c r="G248" s="31" t="s">
        <v>9</v>
      </c>
      <c r="H248" s="31" t="s">
        <v>257</v>
      </c>
      <c r="I248" s="31" t="s">
        <v>75</v>
      </c>
      <c r="J248" s="33" t="s">
        <v>13</v>
      </c>
      <c r="R248">
        <f t="shared" si="3"/>
        <v>2013</v>
      </c>
    </row>
    <row r="249" spans="1:18" ht="15" x14ac:dyDescent="0.25">
      <c r="A249" s="29">
        <v>9480000</v>
      </c>
      <c r="B249" s="22" t="s">
        <v>324</v>
      </c>
      <c r="C249" s="27">
        <v>41609</v>
      </c>
      <c r="D249" s="44" t="s">
        <v>67</v>
      </c>
      <c r="E249" s="22" t="s">
        <v>4</v>
      </c>
      <c r="F249" s="22" t="s">
        <v>33</v>
      </c>
      <c r="G249" s="22" t="s">
        <v>9</v>
      </c>
      <c r="H249" s="22" t="s">
        <v>306</v>
      </c>
      <c r="I249" s="22" t="s">
        <v>36</v>
      </c>
      <c r="J249" s="28" t="s">
        <v>31</v>
      </c>
      <c r="R249">
        <f t="shared" si="3"/>
        <v>2013</v>
      </c>
    </row>
    <row r="250" spans="1:18" ht="15" x14ac:dyDescent="0.25">
      <c r="A250" s="30">
        <v>9545000</v>
      </c>
      <c r="B250" s="31" t="s">
        <v>324</v>
      </c>
      <c r="C250" s="32">
        <v>41609</v>
      </c>
      <c r="D250" s="45" t="s">
        <v>163</v>
      </c>
      <c r="E250" s="31" t="s">
        <v>4</v>
      </c>
      <c r="F250" s="31" t="s">
        <v>33</v>
      </c>
      <c r="G250" s="31" t="s">
        <v>9</v>
      </c>
      <c r="H250" s="31" t="s">
        <v>306</v>
      </c>
      <c r="I250" s="31" t="s">
        <v>85</v>
      </c>
      <c r="J250" s="33" t="s">
        <v>31</v>
      </c>
      <c r="R250">
        <f t="shared" si="3"/>
        <v>2013</v>
      </c>
    </row>
    <row r="251" spans="1:18" ht="15" x14ac:dyDescent="0.25">
      <c r="A251" s="29">
        <v>15830000</v>
      </c>
      <c r="B251" s="22" t="s">
        <v>327</v>
      </c>
      <c r="C251" s="27">
        <v>41609</v>
      </c>
      <c r="D251" s="44" t="s">
        <v>158</v>
      </c>
      <c r="E251" s="22" t="s">
        <v>4</v>
      </c>
      <c r="F251" s="22" t="s">
        <v>33</v>
      </c>
      <c r="G251" s="22" t="s">
        <v>9</v>
      </c>
      <c r="H251" s="22" t="s">
        <v>257</v>
      </c>
      <c r="I251" s="22" t="s">
        <v>78</v>
      </c>
      <c r="J251" s="28" t="s">
        <v>13</v>
      </c>
      <c r="R251">
        <f t="shared" si="3"/>
        <v>2013</v>
      </c>
    </row>
    <row r="252" spans="1:18" ht="15" x14ac:dyDescent="0.25">
      <c r="A252" s="30">
        <v>620000</v>
      </c>
      <c r="B252" s="31" t="s">
        <v>328</v>
      </c>
      <c r="C252" s="32">
        <v>41593</v>
      </c>
      <c r="D252" s="45" t="s">
        <v>329</v>
      </c>
      <c r="E252" s="31" t="s">
        <v>4</v>
      </c>
      <c r="F252" s="31" t="s">
        <v>103</v>
      </c>
      <c r="G252" s="31" t="s">
        <v>39</v>
      </c>
      <c r="H252" s="31" t="s">
        <v>265</v>
      </c>
      <c r="I252" s="31"/>
      <c r="J252" s="33" t="s">
        <v>31</v>
      </c>
      <c r="R252">
        <f t="shared" si="3"/>
        <v>2013</v>
      </c>
    </row>
    <row r="253" spans="1:18" ht="15" x14ac:dyDescent="0.25">
      <c r="A253" s="29">
        <v>4295000</v>
      </c>
      <c r="B253" s="22" t="s">
        <v>322</v>
      </c>
      <c r="C253" s="27">
        <v>41579</v>
      </c>
      <c r="D253" s="44" t="s">
        <v>51</v>
      </c>
      <c r="E253" s="22" t="s">
        <v>4</v>
      </c>
      <c r="F253" s="22" t="s">
        <v>330</v>
      </c>
      <c r="G253" s="22" t="s">
        <v>9</v>
      </c>
      <c r="H253" s="22" t="s">
        <v>257</v>
      </c>
      <c r="I253" s="22" t="s">
        <v>192</v>
      </c>
      <c r="J253" s="28" t="s">
        <v>13</v>
      </c>
      <c r="R253">
        <f t="shared" si="3"/>
        <v>2013</v>
      </c>
    </row>
    <row r="254" spans="1:18" ht="15" x14ac:dyDescent="0.25">
      <c r="A254" s="30">
        <v>5005000</v>
      </c>
      <c r="B254" s="31" t="s">
        <v>331</v>
      </c>
      <c r="C254" s="32">
        <v>41579</v>
      </c>
      <c r="D254" s="45" t="s">
        <v>244</v>
      </c>
      <c r="E254" s="31" t="s">
        <v>4</v>
      </c>
      <c r="F254" s="31" t="s">
        <v>302</v>
      </c>
      <c r="G254" s="31" t="s">
        <v>39</v>
      </c>
      <c r="H254" s="31" t="s">
        <v>265</v>
      </c>
      <c r="I254" s="31"/>
      <c r="J254" s="33" t="s">
        <v>31</v>
      </c>
      <c r="R254">
        <f t="shared" si="3"/>
        <v>2013</v>
      </c>
    </row>
    <row r="255" spans="1:18" ht="15" x14ac:dyDescent="0.25">
      <c r="A255" s="29">
        <v>7535000</v>
      </c>
      <c r="B255" s="22" t="s">
        <v>322</v>
      </c>
      <c r="C255" s="27">
        <v>41579</v>
      </c>
      <c r="D255" s="44" t="s">
        <v>117</v>
      </c>
      <c r="E255" s="22" t="s">
        <v>4</v>
      </c>
      <c r="F255" s="22" t="s">
        <v>33</v>
      </c>
      <c r="G255" s="22" t="s">
        <v>9</v>
      </c>
      <c r="H255" s="22" t="s">
        <v>257</v>
      </c>
      <c r="I255" s="22" t="s">
        <v>204</v>
      </c>
      <c r="J255" s="28" t="s">
        <v>13</v>
      </c>
      <c r="R255">
        <f t="shared" si="3"/>
        <v>2013</v>
      </c>
    </row>
    <row r="256" spans="1:18" ht="15" x14ac:dyDescent="0.25">
      <c r="A256" s="30">
        <v>8979999</v>
      </c>
      <c r="B256" s="31" t="s">
        <v>322</v>
      </c>
      <c r="C256" s="32">
        <v>41579</v>
      </c>
      <c r="D256" s="45" t="s">
        <v>178</v>
      </c>
      <c r="E256" s="31" t="s">
        <v>4</v>
      </c>
      <c r="F256" s="31" t="s">
        <v>273</v>
      </c>
      <c r="G256" s="31" t="s">
        <v>39</v>
      </c>
      <c r="H256" s="31" t="s">
        <v>257</v>
      </c>
      <c r="I256" s="31" t="s">
        <v>36</v>
      </c>
      <c r="J256" s="33" t="s">
        <v>13</v>
      </c>
      <c r="R256">
        <f t="shared" si="3"/>
        <v>2013</v>
      </c>
    </row>
    <row r="257" spans="1:18" ht="15" x14ac:dyDescent="0.25">
      <c r="A257" s="29">
        <v>9415000</v>
      </c>
      <c r="B257" s="22" t="s">
        <v>322</v>
      </c>
      <c r="C257" s="27">
        <v>41579</v>
      </c>
      <c r="D257" s="44" t="s">
        <v>165</v>
      </c>
      <c r="E257" s="22" t="s">
        <v>4</v>
      </c>
      <c r="F257" s="22" t="s">
        <v>33</v>
      </c>
      <c r="G257" s="22" t="s">
        <v>9</v>
      </c>
      <c r="H257" s="22" t="s">
        <v>257</v>
      </c>
      <c r="I257" s="22" t="s">
        <v>192</v>
      </c>
      <c r="J257" s="28" t="s">
        <v>13</v>
      </c>
      <c r="R257">
        <f t="shared" si="3"/>
        <v>2013</v>
      </c>
    </row>
    <row r="258" spans="1:18" ht="15" x14ac:dyDescent="0.25">
      <c r="A258" s="30">
        <v>9500000</v>
      </c>
      <c r="B258" s="31" t="s">
        <v>324</v>
      </c>
      <c r="C258" s="32">
        <v>41579</v>
      </c>
      <c r="D258" s="45" t="s">
        <v>155</v>
      </c>
      <c r="E258" s="31" t="s">
        <v>4</v>
      </c>
      <c r="F258" s="31" t="s">
        <v>33</v>
      </c>
      <c r="G258" s="31" t="s">
        <v>9</v>
      </c>
      <c r="H258" s="31" t="s">
        <v>306</v>
      </c>
      <c r="I258" s="31" t="s">
        <v>85</v>
      </c>
      <c r="J258" s="33" t="s">
        <v>13</v>
      </c>
      <c r="R258">
        <f t="shared" si="3"/>
        <v>2013</v>
      </c>
    </row>
    <row r="259" spans="1:18" ht="15" x14ac:dyDescent="0.25">
      <c r="A259" s="29">
        <v>1340000</v>
      </c>
      <c r="B259" s="22" t="s">
        <v>331</v>
      </c>
      <c r="C259" s="27">
        <v>41548</v>
      </c>
      <c r="D259" s="44" t="s">
        <v>332</v>
      </c>
      <c r="E259" s="22" t="s">
        <v>4</v>
      </c>
      <c r="F259" s="22" t="s">
        <v>33</v>
      </c>
      <c r="G259" s="22" t="s">
        <v>39</v>
      </c>
      <c r="H259" s="22" t="s">
        <v>306</v>
      </c>
      <c r="I259" s="22"/>
      <c r="J259" s="28" t="s">
        <v>31</v>
      </c>
      <c r="R259">
        <f t="shared" si="3"/>
        <v>2013</v>
      </c>
    </row>
    <row r="260" spans="1:18" ht="15" x14ac:dyDescent="0.25">
      <c r="A260" s="30">
        <v>2525000</v>
      </c>
      <c r="B260" s="31" t="s">
        <v>333</v>
      </c>
      <c r="C260" s="32">
        <v>41548</v>
      </c>
      <c r="D260" s="45" t="s">
        <v>131</v>
      </c>
      <c r="E260" s="31" t="s">
        <v>4</v>
      </c>
      <c r="F260" s="31" t="s">
        <v>330</v>
      </c>
      <c r="G260" s="31" t="s">
        <v>9</v>
      </c>
      <c r="H260" s="31" t="s">
        <v>265</v>
      </c>
      <c r="I260" s="31" t="s">
        <v>68</v>
      </c>
      <c r="J260" s="33" t="s">
        <v>13</v>
      </c>
      <c r="R260">
        <f t="shared" ref="R260:R321" si="4">IF(C260="","",YEAR(C260))</f>
        <v>2013</v>
      </c>
    </row>
    <row r="261" spans="1:18" ht="15" x14ac:dyDescent="0.25">
      <c r="A261" s="29">
        <v>3600000</v>
      </c>
      <c r="B261" s="22" t="s">
        <v>331</v>
      </c>
      <c r="C261" s="27">
        <v>41548</v>
      </c>
      <c r="D261" s="44" t="s">
        <v>203</v>
      </c>
      <c r="E261" s="22" t="s">
        <v>4</v>
      </c>
      <c r="F261" s="22" t="s">
        <v>10</v>
      </c>
      <c r="G261" s="22" t="s">
        <v>9</v>
      </c>
      <c r="H261" s="22" t="s">
        <v>257</v>
      </c>
      <c r="I261" s="22" t="s">
        <v>19</v>
      </c>
      <c r="J261" s="28" t="s">
        <v>13</v>
      </c>
      <c r="R261">
        <f t="shared" si="4"/>
        <v>2013</v>
      </c>
    </row>
    <row r="262" spans="1:18" ht="15" x14ac:dyDescent="0.25">
      <c r="A262" s="30">
        <v>5000000</v>
      </c>
      <c r="B262" s="31" t="s">
        <v>334</v>
      </c>
      <c r="C262" s="32">
        <v>41548</v>
      </c>
      <c r="D262" s="45" t="s">
        <v>203</v>
      </c>
      <c r="E262" s="31" t="s">
        <v>4</v>
      </c>
      <c r="F262" s="31" t="s">
        <v>10</v>
      </c>
      <c r="G262" s="31" t="s">
        <v>9</v>
      </c>
      <c r="H262" s="31" t="s">
        <v>257</v>
      </c>
      <c r="I262" s="31" t="s">
        <v>19</v>
      </c>
      <c r="J262" s="33" t="s">
        <v>13</v>
      </c>
      <c r="R262">
        <f t="shared" si="4"/>
        <v>2013</v>
      </c>
    </row>
    <row r="263" spans="1:18" ht="15" x14ac:dyDescent="0.25">
      <c r="A263" s="29">
        <v>7415000</v>
      </c>
      <c r="B263" s="22" t="s">
        <v>322</v>
      </c>
      <c r="C263" s="27">
        <v>41548</v>
      </c>
      <c r="D263" s="44" t="s">
        <v>136</v>
      </c>
      <c r="E263" s="22" t="s">
        <v>4</v>
      </c>
      <c r="F263" s="22" t="s">
        <v>33</v>
      </c>
      <c r="G263" s="22" t="s">
        <v>9</v>
      </c>
      <c r="H263" s="22" t="s">
        <v>306</v>
      </c>
      <c r="I263" s="22" t="s">
        <v>36</v>
      </c>
      <c r="J263" s="28" t="s">
        <v>13</v>
      </c>
      <c r="R263">
        <f t="shared" si="4"/>
        <v>2013</v>
      </c>
    </row>
    <row r="264" spans="1:18" ht="15" x14ac:dyDescent="0.25">
      <c r="A264" s="30">
        <v>6000000</v>
      </c>
      <c r="B264" s="31" t="s">
        <v>335</v>
      </c>
      <c r="C264" s="32">
        <v>41532</v>
      </c>
      <c r="D264" s="45" t="s">
        <v>42</v>
      </c>
      <c r="E264" s="31" t="s">
        <v>4</v>
      </c>
      <c r="F264" s="31" t="s">
        <v>288</v>
      </c>
      <c r="G264" s="31" t="s">
        <v>9</v>
      </c>
      <c r="H264" s="31" t="s">
        <v>336</v>
      </c>
      <c r="I264" s="31" t="s">
        <v>83</v>
      </c>
      <c r="J264" s="33" t="s">
        <v>13</v>
      </c>
      <c r="R264">
        <f t="shared" si="4"/>
        <v>2013</v>
      </c>
    </row>
    <row r="265" spans="1:18" ht="15" x14ac:dyDescent="0.25">
      <c r="A265" s="29">
        <v>300000</v>
      </c>
      <c r="B265" s="22" t="s">
        <v>337</v>
      </c>
      <c r="C265" s="27">
        <v>41518</v>
      </c>
      <c r="D265" s="44" t="s">
        <v>338</v>
      </c>
      <c r="E265" s="22" t="s">
        <v>4</v>
      </c>
      <c r="F265" s="22" t="s">
        <v>339</v>
      </c>
      <c r="G265" s="22" t="s">
        <v>39</v>
      </c>
      <c r="H265" s="22"/>
      <c r="I265" s="22"/>
      <c r="J265" s="28" t="s">
        <v>31</v>
      </c>
      <c r="R265">
        <f t="shared" si="4"/>
        <v>2013</v>
      </c>
    </row>
    <row r="266" spans="1:18" ht="15" x14ac:dyDescent="0.25">
      <c r="A266" s="30">
        <v>7775000</v>
      </c>
      <c r="B266" s="31" t="s">
        <v>324</v>
      </c>
      <c r="C266" s="32">
        <v>41518</v>
      </c>
      <c r="D266" s="45" t="s">
        <v>183</v>
      </c>
      <c r="E266" s="31" t="s">
        <v>4</v>
      </c>
      <c r="F266" s="31" t="s">
        <v>33</v>
      </c>
      <c r="G266" s="31" t="s">
        <v>9</v>
      </c>
      <c r="H266" s="31" t="s">
        <v>257</v>
      </c>
      <c r="I266" s="31" t="s">
        <v>192</v>
      </c>
      <c r="J266" s="33" t="s">
        <v>13</v>
      </c>
      <c r="R266">
        <f t="shared" si="4"/>
        <v>2013</v>
      </c>
    </row>
    <row r="267" spans="1:18" ht="15" x14ac:dyDescent="0.25">
      <c r="A267" s="29">
        <v>9074996</v>
      </c>
      <c r="B267" s="22" t="s">
        <v>322</v>
      </c>
      <c r="C267" s="27">
        <v>41518</v>
      </c>
      <c r="D267" s="44" t="s">
        <v>296</v>
      </c>
      <c r="E267" s="22" t="s">
        <v>4</v>
      </c>
      <c r="F267" s="22" t="s">
        <v>33</v>
      </c>
      <c r="G267" s="22" t="s">
        <v>9</v>
      </c>
      <c r="H267" s="22" t="s">
        <v>262</v>
      </c>
      <c r="I267" s="22" t="s">
        <v>222</v>
      </c>
      <c r="J267" s="28" t="s">
        <v>13</v>
      </c>
      <c r="R267">
        <f t="shared" si="4"/>
        <v>2013</v>
      </c>
    </row>
    <row r="268" spans="1:18" ht="15" x14ac:dyDescent="0.25">
      <c r="A268" s="30">
        <v>9750000</v>
      </c>
      <c r="B268" s="31" t="s">
        <v>340</v>
      </c>
      <c r="C268" s="32">
        <v>41518</v>
      </c>
      <c r="D268" s="45" t="s">
        <v>102</v>
      </c>
      <c r="E268" s="31" t="s">
        <v>4</v>
      </c>
      <c r="F268" s="31" t="s">
        <v>268</v>
      </c>
      <c r="G268" s="31" t="s">
        <v>39</v>
      </c>
      <c r="H268" s="31" t="s">
        <v>282</v>
      </c>
      <c r="I268" s="31"/>
      <c r="J268" s="33" t="s">
        <v>31</v>
      </c>
      <c r="R268">
        <f t="shared" si="4"/>
        <v>2013</v>
      </c>
    </row>
    <row r="269" spans="1:18" ht="15" x14ac:dyDescent="0.25">
      <c r="A269" s="29">
        <v>12000000</v>
      </c>
      <c r="B269" s="22" t="s">
        <v>324</v>
      </c>
      <c r="C269" s="27">
        <v>41518</v>
      </c>
      <c r="D269" s="44" t="s">
        <v>217</v>
      </c>
      <c r="E269" s="22" t="s">
        <v>4</v>
      </c>
      <c r="F269" s="22" t="s">
        <v>33</v>
      </c>
      <c r="G269" s="22" t="s">
        <v>9</v>
      </c>
      <c r="H269" s="22" t="s">
        <v>257</v>
      </c>
      <c r="I269" s="22" t="s">
        <v>192</v>
      </c>
      <c r="J269" s="28" t="s">
        <v>13</v>
      </c>
      <c r="R269">
        <f t="shared" si="4"/>
        <v>2013</v>
      </c>
    </row>
    <row r="270" spans="1:18" ht="15" x14ac:dyDescent="0.25">
      <c r="A270" s="30">
        <v>225000</v>
      </c>
      <c r="B270" s="31" t="s">
        <v>328</v>
      </c>
      <c r="C270" s="32">
        <v>41501</v>
      </c>
      <c r="D270" s="45" t="s">
        <v>140</v>
      </c>
      <c r="E270" s="31" t="s">
        <v>4</v>
      </c>
      <c r="F270" s="31" t="s">
        <v>103</v>
      </c>
      <c r="G270" s="31" t="s">
        <v>39</v>
      </c>
      <c r="H270" s="31" t="s">
        <v>265</v>
      </c>
      <c r="I270" s="31"/>
      <c r="J270" s="33" t="s">
        <v>31</v>
      </c>
      <c r="R270">
        <f t="shared" si="4"/>
        <v>2013</v>
      </c>
    </row>
    <row r="271" spans="1:18" ht="15" x14ac:dyDescent="0.25">
      <c r="A271" s="29">
        <v>525000</v>
      </c>
      <c r="B271" s="22" t="s">
        <v>340</v>
      </c>
      <c r="C271" s="27">
        <v>41501</v>
      </c>
      <c r="D271" s="44" t="s">
        <v>114</v>
      </c>
      <c r="E271" s="22" t="s">
        <v>4</v>
      </c>
      <c r="F271" s="22" t="s">
        <v>111</v>
      </c>
      <c r="G271" s="22" t="s">
        <v>39</v>
      </c>
      <c r="H271" s="22" t="s">
        <v>282</v>
      </c>
      <c r="I271" s="22"/>
      <c r="J271" s="28" t="s">
        <v>31</v>
      </c>
      <c r="R271">
        <f t="shared" si="4"/>
        <v>2013</v>
      </c>
    </row>
    <row r="272" spans="1:18" ht="15" x14ac:dyDescent="0.25">
      <c r="A272" s="30">
        <v>6125000</v>
      </c>
      <c r="B272" s="31" t="s">
        <v>341</v>
      </c>
      <c r="C272" s="32">
        <v>41487</v>
      </c>
      <c r="D272" s="45" t="s">
        <v>342</v>
      </c>
      <c r="E272" s="31" t="s">
        <v>4</v>
      </c>
      <c r="F272" s="31" t="s">
        <v>103</v>
      </c>
      <c r="G272" s="31" t="s">
        <v>9</v>
      </c>
      <c r="H272" s="31" t="s">
        <v>257</v>
      </c>
      <c r="I272" s="31" t="s">
        <v>192</v>
      </c>
      <c r="J272" s="33" t="s">
        <v>13</v>
      </c>
      <c r="R272">
        <f t="shared" si="4"/>
        <v>2013</v>
      </c>
    </row>
    <row r="273" spans="1:18" ht="15" x14ac:dyDescent="0.25">
      <c r="A273" s="29">
        <v>8979997</v>
      </c>
      <c r="B273" s="22" t="s">
        <v>322</v>
      </c>
      <c r="C273" s="27">
        <v>41487</v>
      </c>
      <c r="D273" s="44" t="s">
        <v>173</v>
      </c>
      <c r="E273" s="22" t="s">
        <v>4</v>
      </c>
      <c r="F273" s="22" t="s">
        <v>33</v>
      </c>
      <c r="G273" s="22" t="s">
        <v>9</v>
      </c>
      <c r="H273" s="22" t="s">
        <v>257</v>
      </c>
      <c r="I273" s="22" t="s">
        <v>83</v>
      </c>
      <c r="J273" s="28" t="s">
        <v>13</v>
      </c>
      <c r="R273">
        <f t="shared" si="4"/>
        <v>2013</v>
      </c>
    </row>
    <row r="274" spans="1:18" ht="15" x14ac:dyDescent="0.25">
      <c r="A274" s="30">
        <v>2500000</v>
      </c>
      <c r="B274" s="31" t="s">
        <v>343</v>
      </c>
      <c r="C274" s="32">
        <v>41470</v>
      </c>
      <c r="D274" s="45" t="s">
        <v>97</v>
      </c>
      <c r="E274" s="31" t="s">
        <v>4</v>
      </c>
      <c r="F274" s="31" t="s">
        <v>344</v>
      </c>
      <c r="G274" s="31" t="s">
        <v>120</v>
      </c>
      <c r="H274" s="31" t="s">
        <v>306</v>
      </c>
      <c r="I274" s="31"/>
      <c r="J274" s="33" t="s">
        <v>31</v>
      </c>
      <c r="R274">
        <f t="shared" si="4"/>
        <v>2013</v>
      </c>
    </row>
    <row r="275" spans="1:18" ht="15" x14ac:dyDescent="0.25">
      <c r="A275" s="29">
        <v>1235000</v>
      </c>
      <c r="B275" s="22" t="s">
        <v>340</v>
      </c>
      <c r="C275" s="27">
        <v>41456</v>
      </c>
      <c r="D275" s="44" t="s">
        <v>244</v>
      </c>
      <c r="E275" s="22" t="s">
        <v>4</v>
      </c>
      <c r="F275" s="22" t="s">
        <v>345</v>
      </c>
      <c r="G275" s="22" t="s">
        <v>39</v>
      </c>
      <c r="H275" s="22" t="s">
        <v>265</v>
      </c>
      <c r="I275" s="22"/>
      <c r="J275" s="28" t="s">
        <v>31</v>
      </c>
      <c r="R275">
        <f t="shared" si="4"/>
        <v>2013</v>
      </c>
    </row>
    <row r="276" spans="1:18" ht="15" x14ac:dyDescent="0.25">
      <c r="A276" s="30">
        <v>2600000</v>
      </c>
      <c r="B276" s="31" t="s">
        <v>334</v>
      </c>
      <c r="C276" s="32">
        <v>41456</v>
      </c>
      <c r="D276" s="45" t="s">
        <v>346</v>
      </c>
      <c r="E276" s="31" t="s">
        <v>4</v>
      </c>
      <c r="F276" s="31" t="s">
        <v>103</v>
      </c>
      <c r="G276" s="31" t="s">
        <v>39</v>
      </c>
      <c r="H276" s="31" t="s">
        <v>262</v>
      </c>
      <c r="I276" s="31" t="s">
        <v>347</v>
      </c>
      <c r="J276" s="33" t="s">
        <v>13</v>
      </c>
      <c r="R276">
        <f t="shared" si="4"/>
        <v>2013</v>
      </c>
    </row>
    <row r="277" spans="1:18" ht="15" x14ac:dyDescent="0.25">
      <c r="A277" s="29">
        <v>2990000</v>
      </c>
      <c r="B277" s="22" t="s">
        <v>328</v>
      </c>
      <c r="C277" s="27">
        <v>41456</v>
      </c>
      <c r="D277" s="44" t="s">
        <v>348</v>
      </c>
      <c r="E277" s="22" t="s">
        <v>4</v>
      </c>
      <c r="F277" s="22" t="s">
        <v>103</v>
      </c>
      <c r="G277" s="22" t="s">
        <v>199</v>
      </c>
      <c r="H277" s="22" t="s">
        <v>279</v>
      </c>
      <c r="I277" s="22" t="s">
        <v>19</v>
      </c>
      <c r="J277" s="28" t="s">
        <v>13</v>
      </c>
      <c r="R277">
        <f t="shared" si="4"/>
        <v>2013</v>
      </c>
    </row>
    <row r="278" spans="1:18" ht="15" x14ac:dyDescent="0.25">
      <c r="A278" s="30">
        <v>3520000</v>
      </c>
      <c r="B278" s="31" t="s">
        <v>331</v>
      </c>
      <c r="C278" s="32">
        <v>41456</v>
      </c>
      <c r="D278" s="45" t="s">
        <v>346</v>
      </c>
      <c r="E278" s="31" t="s">
        <v>4</v>
      </c>
      <c r="F278" s="31" t="s">
        <v>103</v>
      </c>
      <c r="G278" s="31" t="s">
        <v>39</v>
      </c>
      <c r="H278" s="31" t="s">
        <v>262</v>
      </c>
      <c r="I278" s="31" t="s">
        <v>222</v>
      </c>
      <c r="J278" s="33" t="s">
        <v>13</v>
      </c>
      <c r="R278">
        <f t="shared" si="4"/>
        <v>2013</v>
      </c>
    </row>
    <row r="279" spans="1:18" ht="15" x14ac:dyDescent="0.25">
      <c r="A279" s="29">
        <v>3840000</v>
      </c>
      <c r="B279" s="22" t="s">
        <v>331</v>
      </c>
      <c r="C279" s="27">
        <v>41456</v>
      </c>
      <c r="D279" s="44" t="s">
        <v>349</v>
      </c>
      <c r="E279" s="22" t="s">
        <v>4</v>
      </c>
      <c r="F279" s="22" t="s">
        <v>10</v>
      </c>
      <c r="G279" s="22" t="s">
        <v>9</v>
      </c>
      <c r="H279" s="22" t="s">
        <v>257</v>
      </c>
      <c r="I279" s="22" t="s">
        <v>19</v>
      </c>
      <c r="J279" s="28" t="s">
        <v>13</v>
      </c>
      <c r="R279">
        <f t="shared" si="4"/>
        <v>2013</v>
      </c>
    </row>
    <row r="280" spans="1:18" x14ac:dyDescent="0.25">
      <c r="A280" s="6"/>
      <c r="B280" s="1"/>
      <c r="C280" s="2"/>
      <c r="D280" s="4"/>
      <c r="E280" s="1"/>
      <c r="F280" s="1"/>
      <c r="G280" s="1"/>
      <c r="H280" s="1"/>
      <c r="J280" s="8"/>
      <c r="R280" t="str">
        <f t="shared" si="4"/>
        <v/>
      </c>
    </row>
    <row r="281" spans="1:18" x14ac:dyDescent="0.25">
      <c r="A281" s="6"/>
      <c r="B281" s="1"/>
      <c r="C281" s="2"/>
      <c r="D281" s="4"/>
      <c r="E281" s="1"/>
      <c r="F281" s="1"/>
      <c r="G281" s="1"/>
      <c r="H281" s="1"/>
      <c r="J281" s="8"/>
      <c r="R281" t="str">
        <f t="shared" si="4"/>
        <v/>
      </c>
    </row>
    <row r="282" spans="1:18" x14ac:dyDescent="0.25">
      <c r="A282" s="6"/>
      <c r="B282" s="1"/>
      <c r="C282" s="2"/>
      <c r="D282" s="4"/>
      <c r="E282" s="1"/>
      <c r="F282" s="1"/>
      <c r="G282" s="1"/>
      <c r="H282" s="1"/>
      <c r="J282" s="8"/>
      <c r="R282" t="str">
        <f t="shared" si="4"/>
        <v/>
      </c>
    </row>
    <row r="283" spans="1:18" x14ac:dyDescent="0.25">
      <c r="G283" s="1"/>
      <c r="H283" s="1"/>
      <c r="J283" s="8"/>
      <c r="R283" t="e">
        <f>IF(#REF!="","",YEAR(#REF!))</f>
        <v>#REF!</v>
      </c>
    </row>
    <row r="284" spans="1:18" x14ac:dyDescent="0.25">
      <c r="G284" s="1"/>
      <c r="H284" s="1"/>
      <c r="J284" s="8"/>
      <c r="R284" t="e">
        <f>IF(#REF!="","",YEAR(#REF!))</f>
        <v>#REF!</v>
      </c>
    </row>
    <row r="285" spans="1:18" x14ac:dyDescent="0.25">
      <c r="G285" s="1"/>
      <c r="H285" s="1"/>
      <c r="J285" s="8"/>
      <c r="R285" t="e">
        <f>IF(#REF!="","",YEAR(#REF!))</f>
        <v>#REF!</v>
      </c>
    </row>
    <row r="286" spans="1:18" x14ac:dyDescent="0.25">
      <c r="G286" s="1"/>
      <c r="H286" s="1"/>
      <c r="J286" s="8"/>
      <c r="R286" t="e">
        <f>IF(#REF!="","",YEAR(#REF!))</f>
        <v>#REF!</v>
      </c>
    </row>
    <row r="287" spans="1:18" x14ac:dyDescent="0.25">
      <c r="G287" s="1"/>
      <c r="H287" s="1"/>
      <c r="J287" s="8"/>
      <c r="R287" t="e">
        <f>IF(#REF!="","",YEAR(#REF!))</f>
        <v>#REF!</v>
      </c>
    </row>
    <row r="288" spans="1:18" x14ac:dyDescent="0.25">
      <c r="G288" s="1"/>
      <c r="H288" s="1"/>
      <c r="J288" s="8"/>
      <c r="R288" t="e">
        <f>IF(#REF!="","",YEAR(#REF!))</f>
        <v>#REF!</v>
      </c>
    </row>
    <row r="289" spans="4:18" x14ac:dyDescent="0.25">
      <c r="G289" s="1"/>
      <c r="H289" s="1"/>
      <c r="J289" s="8"/>
      <c r="R289" t="e">
        <f>IF(#REF!="","",YEAR(#REF!))</f>
        <v>#REF!</v>
      </c>
    </row>
    <row r="290" spans="4:18" x14ac:dyDescent="0.25">
      <c r="G290" s="1"/>
      <c r="J290" s="8"/>
      <c r="R290" t="e">
        <f>IF(#REF!="","",YEAR(#REF!))</f>
        <v>#REF!</v>
      </c>
    </row>
    <row r="291" spans="4:18" x14ac:dyDescent="0.25">
      <c r="G291" s="1"/>
      <c r="H291" s="1"/>
      <c r="I291" s="1"/>
      <c r="J291" s="8"/>
      <c r="R291" t="e">
        <f>IF(#REF!="","",YEAR(#REF!))</f>
        <v>#REF!</v>
      </c>
    </row>
    <row r="292" spans="4:18" x14ac:dyDescent="0.25">
      <c r="R292" t="e">
        <f>IF(#REF!="","",YEAR(#REF!))</f>
        <v>#REF!</v>
      </c>
    </row>
    <row r="293" spans="4:18" x14ac:dyDescent="0.25">
      <c r="R293" t="e">
        <f>IF(#REF!="","",YEAR(#REF!))</f>
        <v>#REF!</v>
      </c>
    </row>
    <row r="294" spans="4:18" x14ac:dyDescent="0.25">
      <c r="R294" t="e">
        <f>IF(#REF!="","",YEAR(#REF!))</f>
        <v>#REF!</v>
      </c>
    </row>
    <row r="295" spans="4:18" x14ac:dyDescent="0.25">
      <c r="R295" t="e">
        <f>IF(#REF!="","",YEAR(#REF!))</f>
        <v>#REF!</v>
      </c>
    </row>
    <row r="296" spans="4:18" x14ac:dyDescent="0.25">
      <c r="R296" t="e">
        <f>IF(#REF!="","",YEAR(#REF!))</f>
        <v>#REF!</v>
      </c>
    </row>
    <row r="297" spans="4:18" x14ac:dyDescent="0.25">
      <c r="R297" t="e">
        <f>IF(#REF!="","",YEAR(#REF!))</f>
        <v>#REF!</v>
      </c>
    </row>
    <row r="298" spans="4:18" x14ac:dyDescent="0.25">
      <c r="D298" s="53" t="s">
        <v>363</v>
      </c>
      <c r="E298" s="54"/>
      <c r="F298" s="54"/>
      <c r="G298" s="54"/>
      <c r="H298" s="54"/>
      <c r="I298" s="54"/>
      <c r="R298" t="str">
        <f t="shared" si="4"/>
        <v/>
      </c>
    </row>
    <row r="299" spans="4:18" x14ac:dyDescent="0.25">
      <c r="D299" s="54"/>
      <c r="E299" s="54"/>
      <c r="F299" s="54"/>
      <c r="G299" s="54"/>
      <c r="H299" s="54"/>
      <c r="I299" s="54"/>
      <c r="R299" t="str">
        <f t="shared" si="4"/>
        <v/>
      </c>
    </row>
    <row r="300" spans="4:18" x14ac:dyDescent="0.25">
      <c r="D300" s="54"/>
      <c r="E300" s="54"/>
      <c r="F300" s="54"/>
      <c r="G300" s="54"/>
      <c r="H300" s="54"/>
      <c r="I300" s="54"/>
      <c r="R300" t="str">
        <f t="shared" si="4"/>
        <v/>
      </c>
    </row>
    <row r="301" spans="4:18" x14ac:dyDescent="0.25">
      <c r="D301" s="54"/>
      <c r="E301" s="54"/>
      <c r="F301" s="54"/>
      <c r="G301" s="54"/>
      <c r="H301" s="54"/>
      <c r="I301" s="54"/>
      <c r="R301" t="str">
        <f t="shared" si="4"/>
        <v/>
      </c>
    </row>
    <row r="302" spans="4:18" x14ac:dyDescent="0.25">
      <c r="D302" s="54"/>
      <c r="E302" s="54"/>
      <c r="F302" s="54"/>
      <c r="G302" s="54"/>
      <c r="H302" s="54"/>
      <c r="I302" s="54"/>
      <c r="R302" t="str">
        <f t="shared" si="4"/>
        <v/>
      </c>
    </row>
    <row r="303" spans="4:18" x14ac:dyDescent="0.25">
      <c r="D303" s="54"/>
      <c r="E303" s="54"/>
      <c r="F303" s="54"/>
      <c r="G303" s="54"/>
      <c r="H303" s="54"/>
      <c r="I303" s="54"/>
      <c r="R303" t="str">
        <f t="shared" si="4"/>
        <v/>
      </c>
    </row>
    <row r="304" spans="4:18" x14ac:dyDescent="0.25">
      <c r="D304" s="54"/>
      <c r="E304" s="54"/>
      <c r="F304" s="54"/>
      <c r="G304" s="54"/>
      <c r="H304" s="54"/>
      <c r="I304" s="54"/>
      <c r="R304" t="str">
        <f t="shared" si="4"/>
        <v/>
      </c>
    </row>
    <row r="305" spans="4:18" x14ac:dyDescent="0.25">
      <c r="D305" s="54"/>
      <c r="E305" s="54"/>
      <c r="F305" s="54"/>
      <c r="G305" s="54"/>
      <c r="H305" s="54"/>
      <c r="I305" s="54"/>
      <c r="R305" t="str">
        <f t="shared" si="4"/>
        <v/>
      </c>
    </row>
    <row r="306" spans="4:18" x14ac:dyDescent="0.25">
      <c r="D306" s="54"/>
      <c r="E306" s="54"/>
      <c r="F306" s="54"/>
      <c r="G306" s="54"/>
      <c r="H306" s="54"/>
      <c r="I306" s="54"/>
      <c r="R306" t="str">
        <f t="shared" si="4"/>
        <v/>
      </c>
    </row>
    <row r="307" spans="4:18" x14ac:dyDescent="0.25">
      <c r="D307" s="54"/>
      <c r="E307" s="54"/>
      <c r="F307" s="54"/>
      <c r="G307" s="54"/>
      <c r="H307" s="54"/>
      <c r="I307" s="54"/>
      <c r="R307" t="str">
        <f t="shared" si="4"/>
        <v/>
      </c>
    </row>
    <row r="308" spans="4:18" x14ac:dyDescent="0.25">
      <c r="D308" s="54"/>
      <c r="E308" s="54"/>
      <c r="F308" s="54"/>
      <c r="G308" s="54"/>
      <c r="H308" s="54"/>
      <c r="I308" s="54"/>
      <c r="R308" t="str">
        <f t="shared" si="4"/>
        <v/>
      </c>
    </row>
    <row r="309" spans="4:18" x14ac:dyDescent="0.25">
      <c r="D309" s="54"/>
      <c r="E309" s="54"/>
      <c r="F309" s="54"/>
      <c r="G309" s="54"/>
      <c r="H309" s="54"/>
      <c r="I309" s="54"/>
      <c r="R309" t="str">
        <f t="shared" si="4"/>
        <v/>
      </c>
    </row>
    <row r="310" spans="4:18" x14ac:dyDescent="0.25">
      <c r="D310" s="54"/>
      <c r="E310" s="54"/>
      <c r="F310" s="54"/>
      <c r="G310" s="54"/>
      <c r="H310" s="54"/>
      <c r="I310" s="54"/>
      <c r="R310" t="str">
        <f t="shared" si="4"/>
        <v/>
      </c>
    </row>
    <row r="311" spans="4:18" x14ac:dyDescent="0.25">
      <c r="D311" s="54"/>
      <c r="E311" s="54"/>
      <c r="F311" s="54"/>
      <c r="G311" s="54"/>
      <c r="H311" s="54"/>
      <c r="I311" s="54"/>
      <c r="R311" t="str">
        <f t="shared" si="4"/>
        <v/>
      </c>
    </row>
    <row r="312" spans="4:18" x14ac:dyDescent="0.25">
      <c r="D312" s="54"/>
      <c r="E312" s="54"/>
      <c r="F312" s="54"/>
      <c r="G312" s="54"/>
      <c r="H312" s="54"/>
      <c r="I312" s="54"/>
      <c r="R312" t="str">
        <f t="shared" si="4"/>
        <v/>
      </c>
    </row>
    <row r="313" spans="4:18" x14ac:dyDescent="0.25">
      <c r="R313" t="str">
        <f t="shared" si="4"/>
        <v/>
      </c>
    </row>
    <row r="314" spans="4:18" x14ac:dyDescent="0.25">
      <c r="R314" t="str">
        <f t="shared" si="4"/>
        <v/>
      </c>
    </row>
    <row r="315" spans="4:18" x14ac:dyDescent="0.25">
      <c r="R315" t="str">
        <f t="shared" si="4"/>
        <v/>
      </c>
    </row>
    <row r="316" spans="4:18" x14ac:dyDescent="0.25">
      <c r="R316" t="str">
        <f t="shared" si="4"/>
        <v/>
      </c>
    </row>
    <row r="317" spans="4:18" x14ac:dyDescent="0.25">
      <c r="R317" t="str">
        <f t="shared" si="4"/>
        <v/>
      </c>
    </row>
    <row r="318" spans="4:18" x14ac:dyDescent="0.25">
      <c r="R318" t="str">
        <f t="shared" si="4"/>
        <v/>
      </c>
    </row>
    <row r="319" spans="4:18" x14ac:dyDescent="0.25">
      <c r="R319" t="str">
        <f t="shared" si="4"/>
        <v/>
      </c>
    </row>
    <row r="320" spans="4:18" x14ac:dyDescent="0.25">
      <c r="R320" t="str">
        <f t="shared" si="4"/>
        <v/>
      </c>
    </row>
    <row r="321" spans="18:18" x14ac:dyDescent="0.25">
      <c r="R321" t="str">
        <f t="shared" si="4"/>
        <v/>
      </c>
    </row>
    <row r="322" spans="18:18" x14ac:dyDescent="0.25">
      <c r="R322" t="str">
        <f t="shared" ref="R322:R385" si="5">IF(C322="","",YEAR(C322))</f>
        <v/>
      </c>
    </row>
    <row r="323" spans="18:18" x14ac:dyDescent="0.25">
      <c r="R323" t="str">
        <f t="shared" si="5"/>
        <v/>
      </c>
    </row>
    <row r="324" spans="18:18" x14ac:dyDescent="0.25">
      <c r="R324" t="str">
        <f t="shared" si="5"/>
        <v/>
      </c>
    </row>
    <row r="325" spans="18:18" x14ac:dyDescent="0.25">
      <c r="R325" t="str">
        <f t="shared" si="5"/>
        <v/>
      </c>
    </row>
    <row r="326" spans="18:18" x14ac:dyDescent="0.25">
      <c r="R326" t="str">
        <f t="shared" si="5"/>
        <v/>
      </c>
    </row>
    <row r="327" spans="18:18" x14ac:dyDescent="0.25">
      <c r="R327" t="str">
        <f t="shared" si="5"/>
        <v/>
      </c>
    </row>
    <row r="328" spans="18:18" x14ac:dyDescent="0.25">
      <c r="R328" t="str">
        <f t="shared" si="5"/>
        <v/>
      </c>
    </row>
    <row r="329" spans="18:18" x14ac:dyDescent="0.25">
      <c r="R329" t="str">
        <f t="shared" si="5"/>
        <v/>
      </c>
    </row>
    <row r="330" spans="18:18" x14ac:dyDescent="0.25">
      <c r="R330" t="str">
        <f t="shared" si="5"/>
        <v/>
      </c>
    </row>
    <row r="331" spans="18:18" x14ac:dyDescent="0.25">
      <c r="R331" t="str">
        <f t="shared" si="5"/>
        <v/>
      </c>
    </row>
    <row r="332" spans="18:18" x14ac:dyDescent="0.25">
      <c r="R332" t="str">
        <f t="shared" si="5"/>
        <v/>
      </c>
    </row>
    <row r="333" spans="18:18" x14ac:dyDescent="0.25">
      <c r="R333" t="str">
        <f t="shared" si="5"/>
        <v/>
      </c>
    </row>
    <row r="334" spans="18:18" x14ac:dyDescent="0.25">
      <c r="R334" t="str">
        <f t="shared" si="5"/>
        <v/>
      </c>
    </row>
    <row r="335" spans="18:18" x14ac:dyDescent="0.25">
      <c r="R335" t="str">
        <f t="shared" si="5"/>
        <v/>
      </c>
    </row>
    <row r="336" spans="18:18" x14ac:dyDescent="0.25">
      <c r="R336" t="str">
        <f t="shared" si="5"/>
        <v/>
      </c>
    </row>
    <row r="337" spans="18:18" x14ac:dyDescent="0.25">
      <c r="R337" t="str">
        <f t="shared" si="5"/>
        <v/>
      </c>
    </row>
    <row r="338" spans="18:18" x14ac:dyDescent="0.25">
      <c r="R338" t="str">
        <f t="shared" si="5"/>
        <v/>
      </c>
    </row>
    <row r="339" spans="18:18" x14ac:dyDescent="0.25">
      <c r="R339" t="str">
        <f t="shared" si="5"/>
        <v/>
      </c>
    </row>
    <row r="340" spans="18:18" x14ac:dyDescent="0.25">
      <c r="R340" t="str">
        <f t="shared" si="5"/>
        <v/>
      </c>
    </row>
    <row r="341" spans="18:18" x14ac:dyDescent="0.25">
      <c r="R341" t="str">
        <f t="shared" si="5"/>
        <v/>
      </c>
    </row>
    <row r="342" spans="18:18" x14ac:dyDescent="0.25">
      <c r="R342" t="str">
        <f t="shared" si="5"/>
        <v/>
      </c>
    </row>
    <row r="343" spans="18:18" x14ac:dyDescent="0.25">
      <c r="R343" t="str">
        <f t="shared" si="5"/>
        <v/>
      </c>
    </row>
    <row r="344" spans="18:18" x14ac:dyDescent="0.25">
      <c r="R344" t="str">
        <f t="shared" si="5"/>
        <v/>
      </c>
    </row>
    <row r="345" spans="18:18" x14ac:dyDescent="0.25">
      <c r="R345" t="str">
        <f t="shared" si="5"/>
        <v/>
      </c>
    </row>
    <row r="346" spans="18:18" x14ac:dyDescent="0.25">
      <c r="R346" t="str">
        <f t="shared" si="5"/>
        <v/>
      </c>
    </row>
    <row r="347" spans="18:18" x14ac:dyDescent="0.25">
      <c r="R347" t="str">
        <f t="shared" si="5"/>
        <v/>
      </c>
    </row>
    <row r="348" spans="18:18" x14ac:dyDescent="0.25">
      <c r="R348" t="str">
        <f t="shared" si="5"/>
        <v/>
      </c>
    </row>
    <row r="349" spans="18:18" x14ac:dyDescent="0.25">
      <c r="R349" t="str">
        <f t="shared" si="5"/>
        <v/>
      </c>
    </row>
    <row r="350" spans="18:18" x14ac:dyDescent="0.25">
      <c r="R350" t="str">
        <f t="shared" si="5"/>
        <v/>
      </c>
    </row>
    <row r="351" spans="18:18" x14ac:dyDescent="0.25">
      <c r="R351" t="str">
        <f t="shared" si="5"/>
        <v/>
      </c>
    </row>
    <row r="352" spans="18:18" x14ac:dyDescent="0.25">
      <c r="R352" t="str">
        <f t="shared" si="5"/>
        <v/>
      </c>
    </row>
    <row r="353" spans="18:18" x14ac:dyDescent="0.25">
      <c r="R353" t="str">
        <f t="shared" si="5"/>
        <v/>
      </c>
    </row>
    <row r="354" spans="18:18" x14ac:dyDescent="0.25">
      <c r="R354" t="str">
        <f t="shared" si="5"/>
        <v/>
      </c>
    </row>
    <row r="355" spans="18:18" x14ac:dyDescent="0.25">
      <c r="R355" t="str">
        <f t="shared" si="5"/>
        <v/>
      </c>
    </row>
    <row r="356" spans="18:18" x14ac:dyDescent="0.25">
      <c r="R356" t="str">
        <f t="shared" si="5"/>
        <v/>
      </c>
    </row>
    <row r="357" spans="18:18" x14ac:dyDescent="0.25">
      <c r="R357" t="str">
        <f t="shared" si="5"/>
        <v/>
      </c>
    </row>
    <row r="358" spans="18:18" x14ac:dyDescent="0.25">
      <c r="R358" t="str">
        <f t="shared" si="5"/>
        <v/>
      </c>
    </row>
    <row r="359" spans="18:18" x14ac:dyDescent="0.25">
      <c r="R359" t="str">
        <f t="shared" si="5"/>
        <v/>
      </c>
    </row>
    <row r="360" spans="18:18" x14ac:dyDescent="0.25">
      <c r="R360" t="str">
        <f t="shared" si="5"/>
        <v/>
      </c>
    </row>
    <row r="361" spans="18:18" x14ac:dyDescent="0.25">
      <c r="R361" t="str">
        <f t="shared" si="5"/>
        <v/>
      </c>
    </row>
    <row r="362" spans="18:18" x14ac:dyDescent="0.25">
      <c r="R362" t="str">
        <f t="shared" si="5"/>
        <v/>
      </c>
    </row>
    <row r="363" spans="18:18" x14ac:dyDescent="0.25">
      <c r="R363" t="str">
        <f t="shared" si="5"/>
        <v/>
      </c>
    </row>
    <row r="364" spans="18:18" x14ac:dyDescent="0.25">
      <c r="R364" t="str">
        <f t="shared" si="5"/>
        <v/>
      </c>
    </row>
    <row r="365" spans="18:18" x14ac:dyDescent="0.25">
      <c r="R365" t="str">
        <f t="shared" si="5"/>
        <v/>
      </c>
    </row>
    <row r="366" spans="18:18" x14ac:dyDescent="0.25">
      <c r="R366" t="str">
        <f t="shared" si="5"/>
        <v/>
      </c>
    </row>
    <row r="367" spans="18:18" x14ac:dyDescent="0.25">
      <c r="R367" t="str">
        <f t="shared" si="5"/>
        <v/>
      </c>
    </row>
    <row r="368" spans="18:18" x14ac:dyDescent="0.25">
      <c r="R368" t="str">
        <f t="shared" si="5"/>
        <v/>
      </c>
    </row>
    <row r="369" spans="18:18" x14ac:dyDescent="0.25">
      <c r="R369" t="str">
        <f t="shared" si="5"/>
        <v/>
      </c>
    </row>
    <row r="370" spans="18:18" x14ac:dyDescent="0.25">
      <c r="R370" t="str">
        <f t="shared" si="5"/>
        <v/>
      </c>
    </row>
    <row r="371" spans="18:18" x14ac:dyDescent="0.25">
      <c r="R371" t="str">
        <f t="shared" si="5"/>
        <v/>
      </c>
    </row>
    <row r="372" spans="18:18" x14ac:dyDescent="0.25">
      <c r="R372" t="str">
        <f t="shared" si="5"/>
        <v/>
      </c>
    </row>
    <row r="373" spans="18:18" x14ac:dyDescent="0.25">
      <c r="R373" t="str">
        <f t="shared" si="5"/>
        <v/>
      </c>
    </row>
    <row r="374" spans="18:18" x14ac:dyDescent="0.25">
      <c r="R374" t="str">
        <f t="shared" si="5"/>
        <v/>
      </c>
    </row>
    <row r="375" spans="18:18" x14ac:dyDescent="0.25">
      <c r="R375" t="str">
        <f t="shared" si="5"/>
        <v/>
      </c>
    </row>
    <row r="376" spans="18:18" x14ac:dyDescent="0.25">
      <c r="R376" t="str">
        <f t="shared" si="5"/>
        <v/>
      </c>
    </row>
    <row r="377" spans="18:18" x14ac:dyDescent="0.25">
      <c r="R377" t="str">
        <f t="shared" si="5"/>
        <v/>
      </c>
    </row>
    <row r="378" spans="18:18" x14ac:dyDescent="0.25">
      <c r="R378" t="str">
        <f t="shared" si="5"/>
        <v/>
      </c>
    </row>
    <row r="379" spans="18:18" x14ac:dyDescent="0.25">
      <c r="R379" t="str">
        <f t="shared" si="5"/>
        <v/>
      </c>
    </row>
    <row r="380" spans="18:18" x14ac:dyDescent="0.25">
      <c r="R380" t="str">
        <f t="shared" si="5"/>
        <v/>
      </c>
    </row>
    <row r="381" spans="18:18" x14ac:dyDescent="0.25">
      <c r="R381" t="str">
        <f t="shared" si="5"/>
        <v/>
      </c>
    </row>
    <row r="382" spans="18:18" x14ac:dyDescent="0.25">
      <c r="R382" t="str">
        <f t="shared" si="5"/>
        <v/>
      </c>
    </row>
    <row r="383" spans="18:18" x14ac:dyDescent="0.25">
      <c r="R383" t="str">
        <f t="shared" si="5"/>
        <v/>
      </c>
    </row>
    <row r="384" spans="18:18" x14ac:dyDescent="0.25">
      <c r="R384" t="str">
        <f t="shared" si="5"/>
        <v/>
      </c>
    </row>
    <row r="385" spans="18:18" x14ac:dyDescent="0.25">
      <c r="R385" t="str">
        <f t="shared" si="5"/>
        <v/>
      </c>
    </row>
    <row r="386" spans="18:18" x14ac:dyDescent="0.25">
      <c r="R386" t="str">
        <f t="shared" ref="R386:R449" si="6">IF(C386="","",YEAR(C386))</f>
        <v/>
      </c>
    </row>
    <row r="387" spans="18:18" x14ac:dyDescent="0.25">
      <c r="R387" t="str">
        <f t="shared" si="6"/>
        <v/>
      </c>
    </row>
    <row r="388" spans="18:18" x14ac:dyDescent="0.25">
      <c r="R388" t="str">
        <f t="shared" si="6"/>
        <v/>
      </c>
    </row>
    <row r="389" spans="18:18" x14ac:dyDescent="0.25">
      <c r="R389" t="str">
        <f t="shared" si="6"/>
        <v/>
      </c>
    </row>
    <row r="390" spans="18:18" x14ac:dyDescent="0.25">
      <c r="R390" t="str">
        <f t="shared" si="6"/>
        <v/>
      </c>
    </row>
    <row r="391" spans="18:18" x14ac:dyDescent="0.25">
      <c r="R391" t="str">
        <f t="shared" si="6"/>
        <v/>
      </c>
    </row>
    <row r="392" spans="18:18" x14ac:dyDescent="0.25">
      <c r="R392" t="str">
        <f t="shared" si="6"/>
        <v/>
      </c>
    </row>
    <row r="393" spans="18:18" x14ac:dyDescent="0.25">
      <c r="R393" t="str">
        <f t="shared" si="6"/>
        <v/>
      </c>
    </row>
    <row r="394" spans="18:18" x14ac:dyDescent="0.25">
      <c r="R394" t="str">
        <f t="shared" si="6"/>
        <v/>
      </c>
    </row>
    <row r="395" spans="18:18" x14ac:dyDescent="0.25">
      <c r="R395" t="str">
        <f t="shared" si="6"/>
        <v/>
      </c>
    </row>
    <row r="396" spans="18:18" x14ac:dyDescent="0.25">
      <c r="R396" t="str">
        <f t="shared" si="6"/>
        <v/>
      </c>
    </row>
    <row r="397" spans="18:18" x14ac:dyDescent="0.25">
      <c r="R397" t="str">
        <f t="shared" si="6"/>
        <v/>
      </c>
    </row>
    <row r="398" spans="18:18" x14ac:dyDescent="0.25">
      <c r="R398" t="str">
        <f t="shared" si="6"/>
        <v/>
      </c>
    </row>
    <row r="399" spans="18:18" x14ac:dyDescent="0.25">
      <c r="R399" t="str">
        <f t="shared" si="6"/>
        <v/>
      </c>
    </row>
    <row r="400" spans="18:18" x14ac:dyDescent="0.25">
      <c r="R400" t="str">
        <f t="shared" si="6"/>
        <v/>
      </c>
    </row>
    <row r="401" spans="18:18" x14ac:dyDescent="0.25">
      <c r="R401" t="str">
        <f t="shared" si="6"/>
        <v/>
      </c>
    </row>
    <row r="402" spans="18:18" x14ac:dyDescent="0.25">
      <c r="R402" t="str">
        <f t="shared" si="6"/>
        <v/>
      </c>
    </row>
    <row r="403" spans="18:18" x14ac:dyDescent="0.25">
      <c r="R403" t="str">
        <f t="shared" si="6"/>
        <v/>
      </c>
    </row>
    <row r="404" spans="18:18" x14ac:dyDescent="0.25">
      <c r="R404" t="str">
        <f t="shared" si="6"/>
        <v/>
      </c>
    </row>
    <row r="405" spans="18:18" x14ac:dyDescent="0.25">
      <c r="R405" t="str">
        <f t="shared" si="6"/>
        <v/>
      </c>
    </row>
    <row r="406" spans="18:18" x14ac:dyDescent="0.25">
      <c r="R406" t="str">
        <f t="shared" si="6"/>
        <v/>
      </c>
    </row>
    <row r="407" spans="18:18" x14ac:dyDescent="0.25">
      <c r="R407" t="str">
        <f t="shared" si="6"/>
        <v/>
      </c>
    </row>
    <row r="408" spans="18:18" x14ac:dyDescent="0.25">
      <c r="R408" t="str">
        <f t="shared" si="6"/>
        <v/>
      </c>
    </row>
    <row r="409" spans="18:18" x14ac:dyDescent="0.25">
      <c r="R409" t="str">
        <f t="shared" si="6"/>
        <v/>
      </c>
    </row>
    <row r="410" spans="18:18" x14ac:dyDescent="0.25">
      <c r="R410" t="str">
        <f t="shared" si="6"/>
        <v/>
      </c>
    </row>
    <row r="411" spans="18:18" x14ac:dyDescent="0.25">
      <c r="R411" t="str">
        <f t="shared" si="6"/>
        <v/>
      </c>
    </row>
    <row r="412" spans="18:18" x14ac:dyDescent="0.25">
      <c r="R412" t="str">
        <f t="shared" si="6"/>
        <v/>
      </c>
    </row>
    <row r="413" spans="18:18" x14ac:dyDescent="0.25">
      <c r="R413" t="str">
        <f t="shared" si="6"/>
        <v/>
      </c>
    </row>
    <row r="414" spans="18:18" x14ac:dyDescent="0.25">
      <c r="R414" t="str">
        <f t="shared" si="6"/>
        <v/>
      </c>
    </row>
    <row r="415" spans="18:18" x14ac:dyDescent="0.25">
      <c r="R415" t="str">
        <f t="shared" si="6"/>
        <v/>
      </c>
    </row>
    <row r="416" spans="18:18" x14ac:dyDescent="0.25">
      <c r="R416" t="str">
        <f t="shared" si="6"/>
        <v/>
      </c>
    </row>
    <row r="417" spans="18:18" x14ac:dyDescent="0.25">
      <c r="R417" t="str">
        <f t="shared" si="6"/>
        <v/>
      </c>
    </row>
    <row r="418" spans="18:18" x14ac:dyDescent="0.25">
      <c r="R418" t="str">
        <f t="shared" si="6"/>
        <v/>
      </c>
    </row>
    <row r="419" spans="18:18" x14ac:dyDescent="0.25">
      <c r="R419" t="str">
        <f t="shared" si="6"/>
        <v/>
      </c>
    </row>
    <row r="420" spans="18:18" x14ac:dyDescent="0.25">
      <c r="R420" t="str">
        <f t="shared" si="6"/>
        <v/>
      </c>
    </row>
    <row r="421" spans="18:18" x14ac:dyDescent="0.25">
      <c r="R421" t="str">
        <f t="shared" si="6"/>
        <v/>
      </c>
    </row>
    <row r="422" spans="18:18" x14ac:dyDescent="0.25">
      <c r="R422" t="str">
        <f t="shared" si="6"/>
        <v/>
      </c>
    </row>
    <row r="423" spans="18:18" x14ac:dyDescent="0.25">
      <c r="R423" t="str">
        <f t="shared" si="6"/>
        <v/>
      </c>
    </row>
    <row r="424" spans="18:18" x14ac:dyDescent="0.25">
      <c r="R424" t="str">
        <f t="shared" si="6"/>
        <v/>
      </c>
    </row>
    <row r="425" spans="18:18" x14ac:dyDescent="0.25">
      <c r="R425" t="str">
        <f t="shared" si="6"/>
        <v/>
      </c>
    </row>
    <row r="426" spans="18:18" x14ac:dyDescent="0.25">
      <c r="R426" t="str">
        <f t="shared" si="6"/>
        <v/>
      </c>
    </row>
    <row r="427" spans="18:18" x14ac:dyDescent="0.25">
      <c r="R427" t="str">
        <f t="shared" si="6"/>
        <v/>
      </c>
    </row>
    <row r="428" spans="18:18" x14ac:dyDescent="0.25">
      <c r="R428" t="str">
        <f t="shared" si="6"/>
        <v/>
      </c>
    </row>
    <row r="429" spans="18:18" x14ac:dyDescent="0.25">
      <c r="R429" t="str">
        <f t="shared" si="6"/>
        <v/>
      </c>
    </row>
    <row r="430" spans="18:18" x14ac:dyDescent="0.25">
      <c r="R430" t="str">
        <f t="shared" si="6"/>
        <v/>
      </c>
    </row>
    <row r="431" spans="18:18" x14ac:dyDescent="0.25">
      <c r="R431" t="str">
        <f t="shared" si="6"/>
        <v/>
      </c>
    </row>
    <row r="432" spans="18:18" x14ac:dyDescent="0.25">
      <c r="R432" t="str">
        <f t="shared" si="6"/>
        <v/>
      </c>
    </row>
    <row r="433" spans="18:18" x14ac:dyDescent="0.25">
      <c r="R433" t="str">
        <f t="shared" si="6"/>
        <v/>
      </c>
    </row>
    <row r="434" spans="18:18" x14ac:dyDescent="0.25">
      <c r="R434" t="str">
        <f t="shared" si="6"/>
        <v/>
      </c>
    </row>
    <row r="435" spans="18:18" x14ac:dyDescent="0.25">
      <c r="R435" t="str">
        <f t="shared" si="6"/>
        <v/>
      </c>
    </row>
    <row r="436" spans="18:18" x14ac:dyDescent="0.25">
      <c r="R436" t="str">
        <f t="shared" si="6"/>
        <v/>
      </c>
    </row>
    <row r="437" spans="18:18" x14ac:dyDescent="0.25">
      <c r="R437" t="str">
        <f t="shared" si="6"/>
        <v/>
      </c>
    </row>
    <row r="438" spans="18:18" x14ac:dyDescent="0.25">
      <c r="R438" t="str">
        <f t="shared" si="6"/>
        <v/>
      </c>
    </row>
    <row r="439" spans="18:18" x14ac:dyDescent="0.25">
      <c r="R439" t="str">
        <f t="shared" si="6"/>
        <v/>
      </c>
    </row>
    <row r="440" spans="18:18" x14ac:dyDescent="0.25">
      <c r="R440" t="str">
        <f t="shared" si="6"/>
        <v/>
      </c>
    </row>
    <row r="441" spans="18:18" x14ac:dyDescent="0.25">
      <c r="R441" t="str">
        <f t="shared" si="6"/>
        <v/>
      </c>
    </row>
    <row r="442" spans="18:18" x14ac:dyDescent="0.25">
      <c r="R442" t="str">
        <f t="shared" si="6"/>
        <v/>
      </c>
    </row>
    <row r="443" spans="18:18" x14ac:dyDescent="0.25">
      <c r="R443" t="str">
        <f t="shared" si="6"/>
        <v/>
      </c>
    </row>
    <row r="444" spans="18:18" x14ac:dyDescent="0.25">
      <c r="R444" t="str">
        <f t="shared" si="6"/>
        <v/>
      </c>
    </row>
    <row r="445" spans="18:18" x14ac:dyDescent="0.25">
      <c r="R445" t="str">
        <f t="shared" si="6"/>
        <v/>
      </c>
    </row>
    <row r="446" spans="18:18" x14ac:dyDescent="0.25">
      <c r="R446" t="str">
        <f t="shared" si="6"/>
        <v/>
      </c>
    </row>
    <row r="447" spans="18:18" x14ac:dyDescent="0.25">
      <c r="R447" t="str">
        <f t="shared" si="6"/>
        <v/>
      </c>
    </row>
    <row r="448" spans="18:18" x14ac:dyDescent="0.25">
      <c r="R448" t="str">
        <f t="shared" si="6"/>
        <v/>
      </c>
    </row>
    <row r="449" spans="18:18" x14ac:dyDescent="0.25">
      <c r="R449" t="str">
        <f t="shared" si="6"/>
        <v/>
      </c>
    </row>
    <row r="450" spans="18:18" x14ac:dyDescent="0.25">
      <c r="R450" t="str">
        <f t="shared" ref="R450:R513" si="7">IF(C450="","",YEAR(C450))</f>
        <v/>
      </c>
    </row>
    <row r="451" spans="18:18" x14ac:dyDescent="0.25">
      <c r="R451" t="str">
        <f t="shared" si="7"/>
        <v/>
      </c>
    </row>
    <row r="452" spans="18:18" x14ac:dyDescent="0.25">
      <c r="R452" t="str">
        <f t="shared" si="7"/>
        <v/>
      </c>
    </row>
    <row r="453" spans="18:18" x14ac:dyDescent="0.25">
      <c r="R453" t="str">
        <f t="shared" si="7"/>
        <v/>
      </c>
    </row>
    <row r="454" spans="18:18" x14ac:dyDescent="0.25">
      <c r="R454" t="str">
        <f t="shared" si="7"/>
        <v/>
      </c>
    </row>
    <row r="455" spans="18:18" x14ac:dyDescent="0.25">
      <c r="R455" t="str">
        <f t="shared" si="7"/>
        <v/>
      </c>
    </row>
    <row r="456" spans="18:18" x14ac:dyDescent="0.25">
      <c r="R456" t="str">
        <f t="shared" si="7"/>
        <v/>
      </c>
    </row>
    <row r="457" spans="18:18" x14ac:dyDescent="0.25">
      <c r="R457" t="str">
        <f t="shared" si="7"/>
        <v/>
      </c>
    </row>
    <row r="458" spans="18:18" x14ac:dyDescent="0.25">
      <c r="R458" t="str">
        <f t="shared" si="7"/>
        <v/>
      </c>
    </row>
    <row r="459" spans="18:18" x14ac:dyDescent="0.25">
      <c r="R459" t="str">
        <f t="shared" si="7"/>
        <v/>
      </c>
    </row>
    <row r="460" spans="18:18" x14ac:dyDescent="0.25">
      <c r="R460" t="str">
        <f t="shared" si="7"/>
        <v/>
      </c>
    </row>
    <row r="461" spans="18:18" x14ac:dyDescent="0.25">
      <c r="R461" t="str">
        <f t="shared" si="7"/>
        <v/>
      </c>
    </row>
    <row r="462" spans="18:18" x14ac:dyDescent="0.25">
      <c r="R462" t="str">
        <f t="shared" si="7"/>
        <v/>
      </c>
    </row>
    <row r="463" spans="18:18" x14ac:dyDescent="0.25">
      <c r="R463" t="str">
        <f t="shared" si="7"/>
        <v/>
      </c>
    </row>
    <row r="464" spans="18:18" x14ac:dyDescent="0.25">
      <c r="R464" t="str">
        <f t="shared" si="7"/>
        <v/>
      </c>
    </row>
    <row r="465" spans="18:18" x14ac:dyDescent="0.25">
      <c r="R465" t="str">
        <f t="shared" si="7"/>
        <v/>
      </c>
    </row>
    <row r="466" spans="18:18" x14ac:dyDescent="0.25">
      <c r="R466" t="str">
        <f t="shared" si="7"/>
        <v/>
      </c>
    </row>
    <row r="467" spans="18:18" x14ac:dyDescent="0.25">
      <c r="R467" t="str">
        <f t="shared" si="7"/>
        <v/>
      </c>
    </row>
    <row r="468" spans="18:18" x14ac:dyDescent="0.25">
      <c r="R468" t="str">
        <f t="shared" si="7"/>
        <v/>
      </c>
    </row>
    <row r="469" spans="18:18" x14ac:dyDescent="0.25">
      <c r="R469" t="str">
        <f t="shared" si="7"/>
        <v/>
      </c>
    </row>
    <row r="470" spans="18:18" x14ac:dyDescent="0.25">
      <c r="R470" t="str">
        <f t="shared" si="7"/>
        <v/>
      </c>
    </row>
    <row r="471" spans="18:18" x14ac:dyDescent="0.25">
      <c r="R471" t="str">
        <f t="shared" si="7"/>
        <v/>
      </c>
    </row>
    <row r="472" spans="18:18" x14ac:dyDescent="0.25">
      <c r="R472" t="str">
        <f t="shared" si="7"/>
        <v/>
      </c>
    </row>
    <row r="473" spans="18:18" x14ac:dyDescent="0.25">
      <c r="R473" t="str">
        <f t="shared" si="7"/>
        <v/>
      </c>
    </row>
    <row r="474" spans="18:18" x14ac:dyDescent="0.25">
      <c r="R474" t="str">
        <f t="shared" si="7"/>
        <v/>
      </c>
    </row>
    <row r="475" spans="18:18" x14ac:dyDescent="0.25">
      <c r="R475" t="str">
        <f t="shared" si="7"/>
        <v/>
      </c>
    </row>
    <row r="476" spans="18:18" x14ac:dyDescent="0.25">
      <c r="R476" t="str">
        <f t="shared" si="7"/>
        <v/>
      </c>
    </row>
    <row r="477" spans="18:18" x14ac:dyDescent="0.25">
      <c r="R477" t="str">
        <f t="shared" si="7"/>
        <v/>
      </c>
    </row>
    <row r="478" spans="18:18" x14ac:dyDescent="0.25">
      <c r="R478" t="str">
        <f t="shared" si="7"/>
        <v/>
      </c>
    </row>
    <row r="479" spans="18:18" x14ac:dyDescent="0.25">
      <c r="R479" t="str">
        <f t="shared" si="7"/>
        <v/>
      </c>
    </row>
    <row r="480" spans="18:18" x14ac:dyDescent="0.25">
      <c r="R480" t="str">
        <f t="shared" si="7"/>
        <v/>
      </c>
    </row>
    <row r="481" spans="18:18" x14ac:dyDescent="0.25">
      <c r="R481" t="str">
        <f t="shared" si="7"/>
        <v/>
      </c>
    </row>
    <row r="482" spans="18:18" x14ac:dyDescent="0.25">
      <c r="R482" t="str">
        <f t="shared" si="7"/>
        <v/>
      </c>
    </row>
    <row r="483" spans="18:18" x14ac:dyDescent="0.25">
      <c r="R483" t="str">
        <f t="shared" si="7"/>
        <v/>
      </c>
    </row>
    <row r="484" spans="18:18" x14ac:dyDescent="0.25">
      <c r="R484" t="str">
        <f t="shared" si="7"/>
        <v/>
      </c>
    </row>
    <row r="485" spans="18:18" x14ac:dyDescent="0.25">
      <c r="R485" t="str">
        <f t="shared" si="7"/>
        <v/>
      </c>
    </row>
    <row r="486" spans="18:18" x14ac:dyDescent="0.25">
      <c r="R486" t="str">
        <f t="shared" si="7"/>
        <v/>
      </c>
    </row>
    <row r="487" spans="18:18" x14ac:dyDescent="0.25">
      <c r="R487" t="str">
        <f t="shared" si="7"/>
        <v/>
      </c>
    </row>
    <row r="488" spans="18:18" x14ac:dyDescent="0.25">
      <c r="R488" t="str">
        <f t="shared" si="7"/>
        <v/>
      </c>
    </row>
    <row r="489" spans="18:18" x14ac:dyDescent="0.25">
      <c r="R489" t="str">
        <f t="shared" si="7"/>
        <v/>
      </c>
    </row>
    <row r="490" spans="18:18" x14ac:dyDescent="0.25">
      <c r="R490" t="str">
        <f t="shared" si="7"/>
        <v/>
      </c>
    </row>
    <row r="491" spans="18:18" x14ac:dyDescent="0.25">
      <c r="R491" t="str">
        <f t="shared" si="7"/>
        <v/>
      </c>
    </row>
    <row r="492" spans="18:18" x14ac:dyDescent="0.25">
      <c r="R492" t="str">
        <f t="shared" si="7"/>
        <v/>
      </c>
    </row>
    <row r="493" spans="18:18" x14ac:dyDescent="0.25">
      <c r="R493" t="str">
        <f t="shared" si="7"/>
        <v/>
      </c>
    </row>
    <row r="494" spans="18:18" x14ac:dyDescent="0.25">
      <c r="R494" t="str">
        <f t="shared" si="7"/>
        <v/>
      </c>
    </row>
    <row r="495" spans="18:18" x14ac:dyDescent="0.25">
      <c r="R495" t="str">
        <f t="shared" si="7"/>
        <v/>
      </c>
    </row>
    <row r="496" spans="18:18" x14ac:dyDescent="0.25">
      <c r="R496" t="str">
        <f t="shared" si="7"/>
        <v/>
      </c>
    </row>
    <row r="497" spans="18:18" x14ac:dyDescent="0.25">
      <c r="R497" t="str">
        <f t="shared" si="7"/>
        <v/>
      </c>
    </row>
    <row r="498" spans="18:18" x14ac:dyDescent="0.25">
      <c r="R498" t="str">
        <f t="shared" si="7"/>
        <v/>
      </c>
    </row>
    <row r="499" spans="18:18" x14ac:dyDescent="0.25">
      <c r="R499" t="str">
        <f t="shared" si="7"/>
        <v/>
      </c>
    </row>
    <row r="500" spans="18:18" x14ac:dyDescent="0.25">
      <c r="R500" t="str">
        <f t="shared" si="7"/>
        <v/>
      </c>
    </row>
    <row r="501" spans="18:18" x14ac:dyDescent="0.25">
      <c r="R501" t="str">
        <f t="shared" si="7"/>
        <v/>
      </c>
    </row>
    <row r="502" spans="18:18" x14ac:dyDescent="0.25">
      <c r="R502" t="str">
        <f t="shared" si="7"/>
        <v/>
      </c>
    </row>
    <row r="503" spans="18:18" x14ac:dyDescent="0.25">
      <c r="R503" t="str">
        <f t="shared" si="7"/>
        <v/>
      </c>
    </row>
    <row r="504" spans="18:18" x14ac:dyDescent="0.25">
      <c r="R504" t="str">
        <f t="shared" si="7"/>
        <v/>
      </c>
    </row>
    <row r="505" spans="18:18" x14ac:dyDescent="0.25">
      <c r="R505" t="str">
        <f t="shared" si="7"/>
        <v/>
      </c>
    </row>
    <row r="506" spans="18:18" x14ac:dyDescent="0.25">
      <c r="R506" t="str">
        <f t="shared" si="7"/>
        <v/>
      </c>
    </row>
    <row r="507" spans="18:18" x14ac:dyDescent="0.25">
      <c r="R507" t="str">
        <f t="shared" si="7"/>
        <v/>
      </c>
    </row>
    <row r="508" spans="18:18" x14ac:dyDescent="0.25">
      <c r="R508" t="str">
        <f t="shared" si="7"/>
        <v/>
      </c>
    </row>
    <row r="509" spans="18:18" x14ac:dyDescent="0.25">
      <c r="R509" t="str">
        <f t="shared" si="7"/>
        <v/>
      </c>
    </row>
    <row r="510" spans="18:18" x14ac:dyDescent="0.25">
      <c r="R510" t="str">
        <f t="shared" si="7"/>
        <v/>
      </c>
    </row>
    <row r="511" spans="18:18" x14ac:dyDescent="0.25">
      <c r="R511" t="str">
        <f t="shared" si="7"/>
        <v/>
      </c>
    </row>
    <row r="512" spans="18:18" x14ac:dyDescent="0.25">
      <c r="R512" t="str">
        <f t="shared" si="7"/>
        <v/>
      </c>
    </row>
    <row r="513" spans="18:18" x14ac:dyDescent="0.25">
      <c r="R513" t="str">
        <f t="shared" si="7"/>
        <v/>
      </c>
    </row>
    <row r="514" spans="18:18" x14ac:dyDescent="0.25">
      <c r="R514" t="str">
        <f t="shared" ref="R514:R532" si="8">IF(C514="","",YEAR(C514))</f>
        <v/>
      </c>
    </row>
    <row r="515" spans="18:18" x14ac:dyDescent="0.25">
      <c r="R515" t="str">
        <f t="shared" si="8"/>
        <v/>
      </c>
    </row>
    <row r="516" spans="18:18" x14ac:dyDescent="0.25">
      <c r="R516" t="str">
        <f t="shared" si="8"/>
        <v/>
      </c>
    </row>
    <row r="517" spans="18:18" x14ac:dyDescent="0.25">
      <c r="R517" t="str">
        <f t="shared" si="8"/>
        <v/>
      </c>
    </row>
    <row r="518" spans="18:18" x14ac:dyDescent="0.25">
      <c r="R518" t="str">
        <f t="shared" si="8"/>
        <v/>
      </c>
    </row>
    <row r="519" spans="18:18" x14ac:dyDescent="0.25">
      <c r="R519" t="str">
        <f t="shared" si="8"/>
        <v/>
      </c>
    </row>
    <row r="520" spans="18:18" x14ac:dyDescent="0.25">
      <c r="R520" t="str">
        <f t="shared" si="8"/>
        <v/>
      </c>
    </row>
    <row r="521" spans="18:18" x14ac:dyDescent="0.25">
      <c r="R521" t="str">
        <f t="shared" si="8"/>
        <v/>
      </c>
    </row>
    <row r="522" spans="18:18" x14ac:dyDescent="0.25">
      <c r="R522" t="str">
        <f t="shared" si="8"/>
        <v/>
      </c>
    </row>
    <row r="523" spans="18:18" x14ac:dyDescent="0.25">
      <c r="R523" t="str">
        <f t="shared" si="8"/>
        <v/>
      </c>
    </row>
    <row r="524" spans="18:18" x14ac:dyDescent="0.25">
      <c r="R524" t="str">
        <f t="shared" si="8"/>
        <v/>
      </c>
    </row>
    <row r="525" spans="18:18" x14ac:dyDescent="0.25">
      <c r="R525" t="str">
        <f t="shared" si="8"/>
        <v/>
      </c>
    </row>
    <row r="526" spans="18:18" x14ac:dyDescent="0.25">
      <c r="R526" t="str">
        <f t="shared" si="8"/>
        <v/>
      </c>
    </row>
    <row r="527" spans="18:18" x14ac:dyDescent="0.25">
      <c r="R527" t="str">
        <f t="shared" si="8"/>
        <v/>
      </c>
    </row>
    <row r="528" spans="18:18" x14ac:dyDescent="0.25">
      <c r="R528" t="str">
        <f t="shared" si="8"/>
        <v/>
      </c>
    </row>
    <row r="529" spans="18:18" x14ac:dyDescent="0.25">
      <c r="R529" t="str">
        <f t="shared" si="8"/>
        <v/>
      </c>
    </row>
    <row r="530" spans="18:18" x14ac:dyDescent="0.25">
      <c r="R530" t="str">
        <f t="shared" si="8"/>
        <v/>
      </c>
    </row>
    <row r="531" spans="18:18" x14ac:dyDescent="0.25">
      <c r="R531" t="str">
        <f t="shared" si="8"/>
        <v/>
      </c>
    </row>
    <row r="532" spans="18:18" x14ac:dyDescent="0.25">
      <c r="R532" t="str">
        <f t="shared" si="8"/>
        <v/>
      </c>
    </row>
  </sheetData>
  <mergeCells count="1">
    <mergeCell ref="D298:I312"/>
  </mergeCells>
  <pageMargins left="0.75" right="0.75" top="1" bottom="1" header="0.5" footer="0.5"/>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 Slide</vt:lpstr>
      <vt:lpstr>Transactions List</vt:lpstr>
      <vt:lpstr>'Summary Slide'!Print_Area</vt:lpstr>
      <vt:lpstr>'Transactions List'!Print_Area</vt:lpstr>
      <vt:lpstr>'Transactions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 Schneider</dc:creator>
  <cp:lastModifiedBy>William Hurt</cp:lastModifiedBy>
  <cp:lastPrinted>2017-03-14T21:38:01Z</cp:lastPrinted>
  <dcterms:created xsi:type="dcterms:W3CDTF">2017-03-14T21:21:45Z</dcterms:created>
  <dcterms:modified xsi:type="dcterms:W3CDTF">2017-03-17T19:22:50Z</dcterms:modified>
</cp:coreProperties>
</file>